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748" yWindow="1116" windowWidth="16548" windowHeight="7380" activeTab="2"/>
  </bookViews>
  <sheets>
    <sheet name="Totals" sheetId="1" r:id="rId1"/>
    <sheet name="Clinics" sheetId="2" r:id="rId2"/>
    <sheet name="In-house Volunteers" sheetId="3" r:id="rId3"/>
    <sheet name="Advisory Board &amp; Groups" sheetId="4" r:id="rId4"/>
  </sheets>
  <calcPr calcId="124519"/>
</workbook>
</file>

<file path=xl/calcChain.xml><?xml version="1.0" encoding="utf-8"?>
<calcChain xmlns="http://schemas.openxmlformats.org/spreadsheetml/2006/main">
  <c r="G21" i="1"/>
  <c r="G14"/>
  <c r="G19"/>
  <c r="G7"/>
  <c r="D19"/>
  <c r="D14"/>
  <c r="D7"/>
  <c r="D21"/>
  <c r="G5"/>
  <c r="G6"/>
  <c r="G10"/>
  <c r="G11"/>
  <c r="G12"/>
  <c r="G13"/>
  <c r="G17"/>
  <c r="B30" i="4"/>
  <c r="F30"/>
  <c r="F47"/>
  <c r="E14" i="1"/>
  <c r="E19"/>
  <c r="E7"/>
  <c r="E21"/>
  <c r="F43" i="4"/>
  <c r="C43"/>
  <c r="B43"/>
  <c r="B44"/>
  <c r="C44"/>
  <c r="J34" i="3"/>
  <c r="D23"/>
  <c r="J23" s="1"/>
  <c r="D32"/>
  <c r="D15"/>
  <c r="D8"/>
  <c r="D9"/>
  <c r="D10"/>
  <c r="D11"/>
  <c r="D12"/>
  <c r="D13"/>
  <c r="D14"/>
  <c r="D16"/>
  <c r="D27"/>
  <c r="D28"/>
  <c r="D29"/>
  <c r="D30"/>
  <c r="D31"/>
  <c r="D33"/>
  <c r="D34"/>
  <c r="C23"/>
  <c r="C36" s="1"/>
  <c r="G3" i="2"/>
  <c r="I3"/>
  <c r="K3"/>
  <c r="B4"/>
  <c r="D26" i="3"/>
  <c r="D25"/>
  <c r="B13" i="4"/>
  <c r="F44"/>
  <c r="F13"/>
  <c r="F22"/>
  <c r="F31"/>
  <c r="C3" i="2"/>
  <c r="B108"/>
  <c r="B17"/>
  <c r="C16"/>
  <c r="B16"/>
  <c r="E107"/>
  <c r="D107"/>
  <c r="C107"/>
  <c r="F91"/>
  <c r="E91"/>
  <c r="D91"/>
  <c r="C91"/>
  <c r="B91"/>
  <c r="B92"/>
  <c r="B69"/>
  <c r="B77"/>
  <c r="F68"/>
  <c r="E68"/>
  <c r="D68"/>
  <c r="C68"/>
  <c r="B68"/>
  <c r="C51"/>
  <c r="D51"/>
  <c r="E51"/>
  <c r="B51"/>
  <c r="B52"/>
  <c r="C32"/>
  <c r="D32"/>
  <c r="E32"/>
  <c r="F32"/>
  <c r="B32"/>
  <c r="B33"/>
  <c r="B7" i="1"/>
  <c r="B36" i="3"/>
  <c r="B23"/>
  <c r="D4"/>
  <c r="D5"/>
  <c r="D6"/>
  <c r="E23"/>
  <c r="E34"/>
  <c r="B34"/>
  <c r="B14" i="1"/>
  <c r="K12" i="2"/>
  <c r="K13"/>
  <c r="K14"/>
  <c r="K15"/>
  <c r="H7" i="1"/>
  <c r="H21"/>
  <c r="F34" i="3"/>
  <c r="C30" i="4"/>
  <c r="B22"/>
  <c r="C22"/>
  <c r="C13"/>
  <c r="L93" i="2"/>
  <c r="L109"/>
  <c r="L78"/>
  <c r="L70"/>
  <c r="L53"/>
  <c r="L34"/>
  <c r="L18"/>
  <c r="L9"/>
  <c r="C4"/>
  <c r="E36" i="3"/>
  <c r="K97" i="2"/>
  <c r="K98"/>
  <c r="K99"/>
  <c r="K100"/>
  <c r="K101"/>
  <c r="K102"/>
  <c r="K103"/>
  <c r="K104"/>
  <c r="K106"/>
  <c r="K96"/>
  <c r="K82"/>
  <c r="K83"/>
  <c r="K84"/>
  <c r="K85"/>
  <c r="K86"/>
  <c r="K87"/>
  <c r="K90"/>
  <c r="K81"/>
  <c r="K74"/>
  <c r="K75"/>
  <c r="K73"/>
  <c r="K58"/>
  <c r="K59"/>
  <c r="K60"/>
  <c r="K61"/>
  <c r="K62"/>
  <c r="K63"/>
  <c r="K64"/>
  <c r="K65"/>
  <c r="K66"/>
  <c r="K67"/>
  <c r="K57"/>
  <c r="K38"/>
  <c r="K39"/>
  <c r="K40"/>
  <c r="K41"/>
  <c r="K42"/>
  <c r="K43"/>
  <c r="K44"/>
  <c r="K45"/>
  <c r="K47"/>
  <c r="K48"/>
  <c r="K50"/>
  <c r="K37"/>
  <c r="K23"/>
  <c r="K24"/>
  <c r="K25"/>
  <c r="K26"/>
  <c r="K27"/>
  <c r="K28"/>
  <c r="K31"/>
  <c r="K22"/>
  <c r="D7" i="3"/>
  <c r="F108" i="2"/>
  <c r="J18"/>
  <c r="I18"/>
  <c r="G92"/>
  <c r="G32"/>
  <c r="H32"/>
  <c r="G69"/>
  <c r="H69"/>
  <c r="G77"/>
  <c r="H77"/>
  <c r="H92"/>
  <c r="I32"/>
  <c r="I69"/>
  <c r="I77"/>
  <c r="I92"/>
  <c r="J32"/>
  <c r="J69"/>
  <c r="J77"/>
  <c r="K108"/>
  <c r="K77"/>
  <c r="K92"/>
  <c r="K52"/>
  <c r="XFD109"/>
  <c r="B5"/>
  <c r="K69"/>
  <c r="K32"/>
  <c r="B18"/>
  <c r="K18"/>
  <c r="B3"/>
  <c r="D36" i="3" l="1"/>
</calcChain>
</file>

<file path=xl/sharedStrings.xml><?xml version="1.0" encoding="utf-8"?>
<sst xmlns="http://schemas.openxmlformats.org/spreadsheetml/2006/main" count="338" uniqueCount="129">
  <si>
    <t>volunteer</t>
  </si>
  <si>
    <t>Volunteer/ Intern Hours</t>
  </si>
  <si>
    <t>Name</t>
  </si>
  <si>
    <t>Hrs july-dec</t>
  </si>
  <si>
    <t>hours jan-jun</t>
  </si>
  <si>
    <t>total hrs</t>
  </si>
  <si>
    <t>Profession</t>
  </si>
  <si>
    <t>clients helped</t>
  </si>
  <si>
    <t>Notes</t>
  </si>
  <si>
    <t>total individuals</t>
  </si>
  <si>
    <t>attorney</t>
  </si>
  <si>
    <t>advocate</t>
  </si>
  <si>
    <t>lawyer</t>
  </si>
  <si>
    <t>Samaritan House</t>
  </si>
  <si>
    <t>Salvation Army</t>
  </si>
  <si>
    <t>COFU</t>
  </si>
  <si>
    <t>MORE</t>
  </si>
  <si>
    <t>Providence Network</t>
  </si>
  <si>
    <t>Denver Rescue Mission</t>
  </si>
  <si>
    <t>dec hrs</t>
  </si>
  <si>
    <t>Aug/Sept hrs</t>
  </si>
  <si>
    <t>aut/sept</t>
  </si>
  <si>
    <t>Oct/Nov</t>
  </si>
  <si>
    <t>Dec</t>
  </si>
  <si>
    <t>oct/no</t>
  </si>
  <si>
    <t>July</t>
  </si>
  <si>
    <t>oct/nov hrs</t>
  </si>
  <si>
    <t>July-dec total</t>
  </si>
  <si>
    <t>Advisory Board</t>
  </si>
  <si>
    <t>law student</t>
  </si>
  <si>
    <t>legal assistant intern</t>
  </si>
  <si>
    <t>Mean Street</t>
  </si>
  <si>
    <t>Jim</t>
  </si>
  <si>
    <t>Jose's daughters friend</t>
  </si>
  <si>
    <t>Unduplicated individuals</t>
  </si>
  <si>
    <t>Jan</t>
  </si>
  <si>
    <t>Feb/March</t>
  </si>
  <si>
    <t>April/May</t>
  </si>
  <si>
    <t>June</t>
  </si>
  <si>
    <t>time coordinating</t>
  </si>
  <si>
    <t>TOTAL FY 15</t>
  </si>
  <si>
    <t>TOTAL FY15</t>
  </si>
  <si>
    <t>JAN, FEB,March</t>
  </si>
  <si>
    <t xml:space="preserve">clients helped </t>
  </si>
  <si>
    <t>Victims helped</t>
  </si>
  <si>
    <t>jan, feb, march</t>
  </si>
  <si>
    <t>July, Aug, Sept</t>
  </si>
  <si>
    <t>Oct, nov, dec</t>
  </si>
  <si>
    <t>Oktoberfest planning committee</t>
  </si>
  <si>
    <t>Non Attorney Volunteers</t>
  </si>
  <si>
    <t>Attorney Volunteers</t>
  </si>
  <si>
    <t>Clinic Volunteers</t>
  </si>
  <si>
    <t>Attorney</t>
  </si>
  <si>
    <t xml:space="preserve">Non-Attorney </t>
  </si>
  <si>
    <t xml:space="preserve">Total </t>
  </si>
  <si>
    <t>Sub Total (in-house)</t>
  </si>
  <si>
    <t xml:space="preserve">Sub Total (clinic) </t>
  </si>
  <si>
    <t>In- House Volunteers</t>
  </si>
  <si>
    <t>Total per person</t>
  </si>
  <si>
    <t>July-Dec total</t>
  </si>
  <si>
    <t>Total FY 15</t>
  </si>
  <si>
    <t>Volunteer Groups</t>
  </si>
  <si>
    <t>Joy of Giving planning committee</t>
  </si>
  <si>
    <t>Student</t>
  </si>
  <si>
    <t>April, May, June</t>
  </si>
  <si>
    <t>Individuals</t>
  </si>
  <si>
    <t>Hours for Planning</t>
  </si>
  <si>
    <t>previous client</t>
  </si>
  <si>
    <t>?</t>
  </si>
  <si>
    <t>JAMLAC in-house volunteers</t>
  </si>
  <si>
    <t>HOURS</t>
  </si>
  <si>
    <t>INDIVIDUALS</t>
  </si>
  <si>
    <t>TOTAL CLINIC VOLUNTEERS FOR FY 15</t>
  </si>
  <si>
    <t>Non-Attorney</t>
  </si>
  <si>
    <t>Groups</t>
  </si>
  <si>
    <t>Bachus and Schanker</t>
  </si>
  <si>
    <t>Benson - Oktoberfest</t>
  </si>
  <si>
    <t>Sub Total (groups)</t>
  </si>
  <si>
    <t>Total</t>
  </si>
  <si>
    <t>TOTAL</t>
  </si>
  <si>
    <t>Interns, Students, Community Members, Legal Assistants</t>
  </si>
  <si>
    <t>Attorneys</t>
  </si>
  <si>
    <t>Clients helped</t>
  </si>
  <si>
    <t>2 volunteers help 1 client per hour</t>
  </si>
  <si>
    <t>Volunteered in July 2015</t>
  </si>
  <si>
    <t>summer 2015</t>
  </si>
  <si>
    <t xml:space="preserve">summer 2015 - last day July 17 </t>
  </si>
  <si>
    <t>Aug</t>
  </si>
  <si>
    <t xml:space="preserve">Sept </t>
  </si>
  <si>
    <t>Oct</t>
  </si>
  <si>
    <t>Nov</t>
  </si>
  <si>
    <t>Feb</t>
  </si>
  <si>
    <t>March</t>
  </si>
  <si>
    <t>check with Ryan about them</t>
  </si>
  <si>
    <t xml:space="preserve">Took Jose/Stephanie's class - moving to guautamala </t>
  </si>
  <si>
    <t>Hrs july-dec 2015</t>
  </si>
  <si>
    <t>hours jan-jun 2016</t>
  </si>
  <si>
    <t>Started Jan 2016</t>
  </si>
  <si>
    <t>Started Dec 2015</t>
  </si>
  <si>
    <t>7/24/15 - in house consults (3.5 hrs)/ 11/13</t>
  </si>
  <si>
    <t>8/14, 9/11, 12/11</t>
  </si>
  <si>
    <t>Totals per month/per person</t>
  </si>
  <si>
    <t>totals per month/per person</t>
  </si>
  <si>
    <t>Totals per 3 months/per person</t>
  </si>
  <si>
    <t>July-dec totals</t>
  </si>
  <si>
    <t>Derby Event</t>
  </si>
  <si>
    <t>Hours for Meeting on Aug 25, 2015, Dec 9/Feb 2, April 13</t>
  </si>
  <si>
    <t>Started May 2016</t>
  </si>
  <si>
    <t>Started June 2016</t>
  </si>
  <si>
    <t>Started April 2016?</t>
  </si>
  <si>
    <t>July-Dec Hrs</t>
  </si>
  <si>
    <t>Jan-June Hrs</t>
  </si>
  <si>
    <t>Rate</t>
  </si>
  <si>
    <t>Total Hrs</t>
  </si>
  <si>
    <t>Total Amount</t>
  </si>
  <si>
    <t>July-Dec</t>
  </si>
  <si>
    <t>Jan-June</t>
  </si>
  <si>
    <t>Calls June 2016</t>
  </si>
  <si>
    <t>Talked with</t>
  </si>
  <si>
    <t>LM</t>
  </si>
  <si>
    <t>Talk with</t>
  </si>
  <si>
    <t>talked with</t>
  </si>
  <si>
    <t>Derby Committee</t>
  </si>
  <si>
    <t>Volunteer Hours  FY16  (July 1, 2015 - June 30, 2016)</t>
  </si>
  <si>
    <t>JAMLAC</t>
  </si>
  <si>
    <t>Value of donated Services</t>
  </si>
  <si>
    <t>Total Hrs (July 1, 2015 - June 30, 2016)</t>
  </si>
  <si>
    <t>Total Individuals (unduplicated)</t>
  </si>
  <si>
    <t>--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</si>
</sst>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1F497D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1" fillId="0" borderId="0" xfId="0" applyFont="1"/>
    <xf numFmtId="0" fontId="0" fillId="4" borderId="0" xfId="0" applyFill="1"/>
    <xf numFmtId="0" fontId="0" fillId="2" borderId="1" xfId="0" applyFont="1" applyFill="1" applyBorder="1" applyAlignment="1"/>
    <xf numFmtId="0" fontId="1" fillId="6" borderId="0" xfId="0" applyFont="1" applyFill="1"/>
    <xf numFmtId="0" fontId="0" fillId="6" borderId="0" xfId="0" applyFill="1"/>
    <xf numFmtId="0" fontId="0" fillId="0" borderId="0" xfId="0" applyBorder="1"/>
    <xf numFmtId="0" fontId="0" fillId="0" borderId="0" xfId="0" applyFill="1"/>
    <xf numFmtId="0" fontId="1" fillId="0" borderId="0" xfId="0" applyFont="1" applyFill="1"/>
    <xf numFmtId="0" fontId="0" fillId="8" borderId="0" xfId="0" applyFill="1"/>
    <xf numFmtId="0" fontId="1" fillId="9" borderId="0" xfId="0" applyFont="1" applyFill="1"/>
    <xf numFmtId="0" fontId="0" fillId="9" borderId="0" xfId="0" applyFill="1"/>
    <xf numFmtId="0" fontId="1" fillId="10" borderId="0" xfId="0" applyFont="1" applyFill="1"/>
    <xf numFmtId="0" fontId="0" fillId="10" borderId="0" xfId="0" applyFill="1"/>
    <xf numFmtId="0" fontId="1" fillId="11" borderId="0" xfId="0" applyFont="1" applyFill="1"/>
    <xf numFmtId="0" fontId="0" fillId="11" borderId="0" xfId="0" applyFill="1"/>
    <xf numFmtId="0" fontId="1" fillId="13" borderId="1" xfId="0" applyFont="1" applyFill="1" applyBorder="1"/>
    <xf numFmtId="0" fontId="0" fillId="13" borderId="1" xfId="0" applyFill="1" applyBorder="1"/>
    <xf numFmtId="17" fontId="0" fillId="13" borderId="1" xfId="0" applyNumberFormat="1" applyFill="1" applyBorder="1"/>
    <xf numFmtId="0" fontId="0" fillId="13" borderId="1" xfId="0" applyFill="1" applyBorder="1" applyAlignment="1">
      <alignment horizontal="right"/>
    </xf>
    <xf numFmtId="17" fontId="0" fillId="7" borderId="1" xfId="0" applyNumberFormat="1" applyFill="1" applyBorder="1"/>
    <xf numFmtId="0" fontId="1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right"/>
    </xf>
    <xf numFmtId="0" fontId="1" fillId="9" borderId="1" xfId="0" applyFont="1" applyFill="1" applyBorder="1"/>
    <xf numFmtId="0" fontId="0" fillId="9" borderId="1" xfId="0" applyFill="1" applyBorder="1"/>
    <xf numFmtId="17" fontId="0" fillId="9" borderId="1" xfId="0" applyNumberFormat="1" applyFill="1" applyBorder="1"/>
    <xf numFmtId="0" fontId="0" fillId="9" borderId="1" xfId="0" applyFill="1" applyBorder="1" applyAlignment="1">
      <alignment horizontal="right"/>
    </xf>
    <xf numFmtId="0" fontId="1" fillId="8" borderId="1" xfId="0" applyFont="1" applyFill="1" applyBorder="1"/>
    <xf numFmtId="0" fontId="0" fillId="8" borderId="1" xfId="0" applyFill="1" applyBorder="1"/>
    <xf numFmtId="17" fontId="0" fillId="8" borderId="1" xfId="0" applyNumberFormat="1" applyFill="1" applyBorder="1"/>
    <xf numFmtId="0" fontId="0" fillId="8" borderId="1" xfId="0" applyFill="1" applyBorder="1" applyAlignment="1">
      <alignment horizontal="right"/>
    </xf>
    <xf numFmtId="0" fontId="1" fillId="10" borderId="1" xfId="0" applyFont="1" applyFill="1" applyBorder="1"/>
    <xf numFmtId="0" fontId="0" fillId="10" borderId="1" xfId="0" applyFill="1" applyBorder="1"/>
    <xf numFmtId="17" fontId="0" fillId="10" borderId="1" xfId="0" applyNumberFormat="1" applyFill="1" applyBorder="1"/>
    <xf numFmtId="0" fontId="0" fillId="10" borderId="1" xfId="0" applyFill="1" applyBorder="1" applyAlignment="1">
      <alignment horizontal="right"/>
    </xf>
    <xf numFmtId="0" fontId="1" fillId="11" borderId="1" xfId="0" applyFont="1" applyFill="1" applyBorder="1"/>
    <xf numFmtId="0" fontId="0" fillId="11" borderId="1" xfId="0" applyFill="1" applyBorder="1"/>
    <xf numFmtId="0" fontId="0" fillId="11" borderId="1" xfId="0" applyFont="1" applyFill="1" applyBorder="1" applyAlignment="1"/>
    <xf numFmtId="0" fontId="0" fillId="8" borderId="1" xfId="0" applyFont="1" applyFill="1" applyBorder="1" applyAlignment="1"/>
    <xf numFmtId="0" fontId="1" fillId="11" borderId="4" xfId="0" applyFont="1" applyFill="1" applyBorder="1" applyAlignment="1"/>
    <xf numFmtId="0" fontId="0" fillId="8" borderId="5" xfId="0" applyFont="1" applyFill="1" applyBorder="1" applyAlignment="1"/>
    <xf numFmtId="0" fontId="1" fillId="8" borderId="4" xfId="0" applyFont="1" applyFill="1" applyBorder="1" applyAlignment="1"/>
    <xf numFmtId="0" fontId="0" fillId="11" borderId="6" xfId="0" applyFont="1" applyFill="1" applyBorder="1" applyAlignment="1"/>
    <xf numFmtId="0" fontId="0" fillId="2" borderId="5" xfId="0" applyFont="1" applyFill="1" applyBorder="1" applyAlignment="1"/>
    <xf numFmtId="0" fontId="0" fillId="4" borderId="3" xfId="0" applyFont="1" applyFill="1" applyBorder="1" applyAlignment="1"/>
    <xf numFmtId="0" fontId="0" fillId="11" borderId="6" xfId="0" applyFill="1" applyBorder="1"/>
    <xf numFmtId="0" fontId="0" fillId="0" borderId="5" xfId="0" applyBorder="1"/>
    <xf numFmtId="0" fontId="0" fillId="4" borderId="7" xfId="0" applyFont="1" applyFill="1" applyBorder="1" applyAlignment="1"/>
    <xf numFmtId="0" fontId="0" fillId="4" borderId="8" xfId="0" applyFont="1" applyFill="1" applyBorder="1" applyAlignment="1"/>
    <xf numFmtId="0" fontId="0" fillId="4" borderId="8" xfId="0" applyFill="1" applyBorder="1"/>
    <xf numFmtId="0" fontId="0" fillId="4" borderId="9" xfId="0" applyFont="1" applyFill="1" applyBorder="1" applyAlignment="1"/>
    <xf numFmtId="0" fontId="0" fillId="8" borderId="6" xfId="0" applyFont="1" applyFill="1" applyBorder="1" applyAlignment="1"/>
    <xf numFmtId="0" fontId="0" fillId="8" borderId="6" xfId="0" applyFill="1" applyBorder="1"/>
    <xf numFmtId="0" fontId="0" fillId="2" borderId="2" xfId="0" applyFont="1" applyFill="1" applyBorder="1" applyAlignment="1"/>
    <xf numFmtId="0" fontId="0" fillId="0" borderId="2" xfId="0" applyBorder="1"/>
    <xf numFmtId="0" fontId="1" fillId="12" borderId="10" xfId="0" applyFont="1" applyFill="1" applyBorder="1"/>
    <xf numFmtId="0" fontId="1" fillId="12" borderId="8" xfId="0" applyFont="1" applyFill="1" applyBorder="1"/>
    <xf numFmtId="0" fontId="1" fillId="12" borderId="9" xfId="0" applyFont="1" applyFill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/>
    <xf numFmtId="0" fontId="0" fillId="0" borderId="0" xfId="0" applyFill="1" applyBorder="1"/>
    <xf numFmtId="17" fontId="1" fillId="10" borderId="1" xfId="0" applyNumberFormat="1" applyFont="1" applyFill="1" applyBorder="1"/>
    <xf numFmtId="17" fontId="1" fillId="9" borderId="1" xfId="0" applyNumberFormat="1" applyFont="1" applyFill="1" applyBorder="1"/>
    <xf numFmtId="17" fontId="1" fillId="8" borderId="1" xfId="0" applyNumberFormat="1" applyFont="1" applyFill="1" applyBorder="1"/>
    <xf numFmtId="0" fontId="1" fillId="8" borderId="0" xfId="0" applyFont="1" applyFill="1" applyBorder="1"/>
    <xf numFmtId="17" fontId="1" fillId="13" borderId="1" xfId="0" applyNumberFormat="1" applyFont="1" applyFill="1" applyBorder="1"/>
    <xf numFmtId="0" fontId="1" fillId="13" borderId="0" xfId="0" applyFont="1" applyFill="1" applyBorder="1"/>
    <xf numFmtId="17" fontId="1" fillId="7" borderId="1" xfId="0" applyNumberFormat="1" applyFont="1" applyFill="1" applyBorder="1"/>
    <xf numFmtId="0" fontId="1" fillId="7" borderId="0" xfId="0" applyFont="1" applyFill="1" applyBorder="1"/>
    <xf numFmtId="0" fontId="0" fillId="10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/>
    <xf numFmtId="0" fontId="2" fillId="0" borderId="1" xfId="0" applyFont="1" applyBorder="1"/>
    <xf numFmtId="0" fontId="3" fillId="8" borderId="1" xfId="0" applyFont="1" applyFill="1" applyBorder="1" applyAlignment="1"/>
    <xf numFmtId="0" fontId="3" fillId="8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0" xfId="0" applyFont="1" applyFill="1"/>
    <xf numFmtId="0" fontId="3" fillId="3" borderId="1" xfId="0" applyFont="1" applyFill="1" applyBorder="1" applyAlignment="1">
      <alignment vertical="center"/>
    </xf>
    <xf numFmtId="0" fontId="1" fillId="11" borderId="0" xfId="0" applyFont="1" applyFill="1" applyBorder="1"/>
    <xf numFmtId="0" fontId="1" fillId="8" borderId="0" xfId="0" applyFont="1" applyFill="1" applyBorder="1" applyAlignment="1">
      <alignment horizontal="right"/>
    </xf>
    <xf numFmtId="0" fontId="1" fillId="13" borderId="0" xfId="0" applyFont="1" applyFill="1" applyBorder="1" applyAlignment="1">
      <alignment horizontal="right"/>
    </xf>
    <xf numFmtId="0" fontId="1" fillId="7" borderId="0" xfId="0" applyFont="1" applyFill="1" applyBorder="1" applyAlignment="1">
      <alignment horizontal="right"/>
    </xf>
    <xf numFmtId="0" fontId="1" fillId="10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0" fillId="2" borderId="12" xfId="0" applyFont="1" applyFill="1" applyBorder="1" applyAlignment="1"/>
    <xf numFmtId="0" fontId="0" fillId="2" borderId="2" xfId="0" applyFill="1" applyBorder="1"/>
    <xf numFmtId="0" fontId="0" fillId="2" borderId="11" xfId="0" applyFont="1" applyFill="1" applyBorder="1" applyAlignment="1"/>
    <xf numFmtId="0" fontId="0" fillId="2" borderId="0" xfId="0" applyFill="1"/>
    <xf numFmtId="0" fontId="0" fillId="11" borderId="0" xfId="0" applyFont="1" applyFill="1"/>
    <xf numFmtId="0" fontId="1" fillId="5" borderId="10" xfId="0" applyFont="1" applyFill="1" applyBorder="1" applyAlignment="1"/>
    <xf numFmtId="0" fontId="1" fillId="5" borderId="8" xfId="0" applyFont="1" applyFill="1" applyBorder="1" applyAlignment="1"/>
    <xf numFmtId="0" fontId="1" fillId="5" borderId="8" xfId="0" applyFont="1" applyFill="1" applyBorder="1"/>
    <xf numFmtId="0" fontId="1" fillId="5" borderId="9" xfId="0" applyFont="1" applyFill="1" applyBorder="1" applyAlignment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2" fillId="8" borderId="1" xfId="0" applyFont="1" applyFill="1" applyBorder="1"/>
    <xf numFmtId="0" fontId="2" fillId="0" borderId="0" xfId="0" applyFont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6" fillId="4" borderId="2" xfId="0" applyFont="1" applyFill="1" applyBorder="1"/>
    <xf numFmtId="0" fontId="6" fillId="4" borderId="0" xfId="0" applyFont="1" applyFill="1"/>
    <xf numFmtId="0" fontId="6" fillId="0" borderId="0" xfId="0" applyFont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14" borderId="1" xfId="0" applyFont="1" applyFill="1" applyBorder="1"/>
    <xf numFmtId="0" fontId="8" fillId="14" borderId="1" xfId="0" applyFont="1" applyFill="1" applyBorder="1"/>
    <xf numFmtId="0" fontId="8" fillId="14" borderId="1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0" fillId="10" borderId="5" xfId="0" applyFont="1" applyFill="1" applyBorder="1" applyAlignment="1"/>
    <xf numFmtId="0" fontId="1" fillId="10" borderId="4" xfId="0" applyFont="1" applyFill="1" applyBorder="1" applyAlignment="1"/>
    <xf numFmtId="0" fontId="0" fillId="10" borderId="6" xfId="0" applyFont="1" applyFill="1" applyBorder="1" applyAlignment="1"/>
    <xf numFmtId="0" fontId="0" fillId="10" borderId="6" xfId="0" applyFill="1" applyBorder="1"/>
    <xf numFmtId="0" fontId="1" fillId="15" borderId="10" xfId="0" applyFont="1" applyFill="1" applyBorder="1" applyAlignment="1"/>
    <xf numFmtId="0" fontId="1" fillId="15" borderId="8" xfId="0" applyFont="1" applyFill="1" applyBorder="1" applyAlignment="1"/>
    <xf numFmtId="0" fontId="1" fillId="15" borderId="8" xfId="0" applyFont="1" applyFill="1" applyBorder="1"/>
    <xf numFmtId="0" fontId="1" fillId="15" borderId="9" xfId="0" applyFont="1" applyFill="1" applyBorder="1" applyAlignment="1"/>
    <xf numFmtId="0" fontId="9" fillId="0" borderId="0" xfId="0" applyFont="1"/>
    <xf numFmtId="0" fontId="0" fillId="11" borderId="1" xfId="0" applyFill="1" applyBorder="1" applyAlignment="1">
      <alignment horizontal="right"/>
    </xf>
    <xf numFmtId="0" fontId="1" fillId="11" borderId="1" xfId="0" applyFont="1" applyFill="1" applyBorder="1" applyAlignment="1">
      <alignment horizontal="right"/>
    </xf>
    <xf numFmtId="0" fontId="0" fillId="11" borderId="0" xfId="0" applyFill="1" applyBorder="1"/>
    <xf numFmtId="0" fontId="1" fillId="5" borderId="0" xfId="0" applyFont="1" applyFill="1"/>
    <xf numFmtId="0" fontId="0" fillId="5" borderId="0" xfId="0" applyFill="1"/>
    <xf numFmtId="6" fontId="0" fillId="10" borderId="0" xfId="0" applyNumberFormat="1" applyFill="1"/>
    <xf numFmtId="6" fontId="0" fillId="11" borderId="0" xfId="0" applyNumberFormat="1" applyFill="1"/>
    <xf numFmtId="6" fontId="0" fillId="5" borderId="0" xfId="0" applyNumberFormat="1" applyFill="1"/>
    <xf numFmtId="6" fontId="0" fillId="0" borderId="0" xfId="0" applyNumberFormat="1"/>
    <xf numFmtId="6" fontId="0" fillId="9" borderId="0" xfId="0" applyNumberFormat="1" applyFill="1"/>
    <xf numFmtId="6" fontId="2" fillId="0" borderId="0" xfId="0" applyNumberFormat="1" applyFont="1"/>
    <xf numFmtId="8" fontId="2" fillId="0" borderId="0" xfId="0" applyNumberFormat="1" applyFont="1"/>
    <xf numFmtId="6" fontId="2" fillId="3" borderId="0" xfId="0" applyNumberFormat="1" applyFont="1" applyFill="1"/>
    <xf numFmtId="6" fontId="5" fillId="0" borderId="0" xfId="0" applyNumberFormat="1" applyFont="1" applyFill="1"/>
    <xf numFmtId="2" fontId="4" fillId="0" borderId="0" xfId="0" applyNumberFormat="1" applyFont="1" applyFill="1"/>
    <xf numFmtId="2" fontId="5" fillId="0" borderId="0" xfId="0" applyNumberFormat="1" applyFont="1" applyFill="1"/>
    <xf numFmtId="0" fontId="3" fillId="6" borderId="1" xfId="0" applyFont="1" applyFill="1" applyBorder="1"/>
    <xf numFmtId="164" fontId="0" fillId="2" borderId="0" xfId="0" applyNumberFormat="1" applyFont="1" applyFill="1" applyBorder="1" applyAlignment="1"/>
    <xf numFmtId="164" fontId="0" fillId="11" borderId="1" xfId="0" applyNumberFormat="1" applyFont="1" applyFill="1" applyBorder="1" applyAlignment="1"/>
    <xf numFmtId="164" fontId="0" fillId="4" borderId="8" xfId="0" applyNumberFormat="1" applyFont="1" applyFill="1" applyBorder="1" applyAlignment="1"/>
    <xf numFmtId="164" fontId="0" fillId="2" borderId="2" xfId="0" applyNumberFormat="1" applyFont="1" applyFill="1" applyBorder="1" applyAlignment="1"/>
    <xf numFmtId="164" fontId="0" fillId="10" borderId="1" xfId="0" applyNumberFormat="1" applyFont="1" applyFill="1" applyBorder="1" applyAlignment="1"/>
    <xf numFmtId="164" fontId="1" fillId="15" borderId="8" xfId="0" applyNumberFormat="1" applyFont="1" applyFill="1" applyBorder="1" applyAlignment="1"/>
    <xf numFmtId="164" fontId="0" fillId="2" borderId="5" xfId="0" applyNumberFormat="1" applyFont="1" applyFill="1" applyBorder="1" applyAlignment="1"/>
    <xf numFmtId="164" fontId="0" fillId="8" borderId="1" xfId="0" applyNumberFormat="1" applyFont="1" applyFill="1" applyBorder="1" applyAlignment="1"/>
    <xf numFmtId="164" fontId="0" fillId="0" borderId="5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1" xfId="0" applyNumberFormat="1" applyFont="1" applyFill="1" applyBorder="1" applyAlignment="1"/>
    <xf numFmtId="0" fontId="4" fillId="12" borderId="8" xfId="0" applyFont="1" applyFill="1" applyBorder="1"/>
    <xf numFmtId="164" fontId="4" fillId="12" borderId="8" xfId="0" applyNumberFormat="1" applyFont="1" applyFill="1" applyBorder="1"/>
    <xf numFmtId="164" fontId="0" fillId="11" borderId="6" xfId="0" applyNumberFormat="1" applyFont="1" applyFill="1" applyBorder="1" applyAlignment="1"/>
    <xf numFmtId="164" fontId="0" fillId="10" borderId="6" xfId="0" applyNumberFormat="1" applyFont="1" applyFill="1" applyBorder="1" applyAlignment="1"/>
    <xf numFmtId="164" fontId="0" fillId="8" borderId="6" xfId="0" applyNumberFormat="1" applyFont="1" applyFill="1" applyBorder="1" applyAlignment="1"/>
    <xf numFmtId="164" fontId="1" fillId="5" borderId="8" xfId="0" applyNumberFormat="1" applyFont="1" applyFill="1" applyBorder="1" applyAlignment="1"/>
    <xf numFmtId="0" fontId="0" fillId="2" borderId="1" xfId="0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8" borderId="1" xfId="0" quotePrefix="1" applyFont="1" applyFill="1" applyBorder="1" applyAlignment="1">
      <alignment horizontal="center"/>
    </xf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0" fillId="11" borderId="1" xfId="0" quotePrefix="1" applyFill="1" applyBorder="1" applyAlignment="1">
      <alignment horizontal="center"/>
    </xf>
    <xf numFmtId="0" fontId="0" fillId="10" borderId="1" xfId="0" quotePrefix="1" applyFill="1" applyBorder="1" applyAlignment="1">
      <alignment horizontal="center"/>
    </xf>
    <xf numFmtId="0" fontId="0" fillId="9" borderId="1" xfId="0" quotePrefix="1" applyFill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0" fontId="0" fillId="13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0" fillId="10" borderId="0" xfId="0" quotePrefix="1" applyFill="1"/>
    <xf numFmtId="0" fontId="0" fillId="11" borderId="0" xfId="0" quotePrefix="1" applyFill="1"/>
    <xf numFmtId="0" fontId="0" fillId="9" borderId="0" xfId="0" quotePrefix="1" applyFill="1"/>
    <xf numFmtId="0" fontId="0" fillId="5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4"/>
  <sheetViews>
    <sheetView workbookViewId="0">
      <selection activeCell="D27" sqref="D27"/>
    </sheetView>
  </sheetViews>
  <sheetFormatPr defaultRowHeight="14.4"/>
  <cols>
    <col min="1" max="1" width="30.5546875" customWidth="1"/>
    <col min="2" max="2" width="14.6640625" hidden="1" customWidth="1"/>
    <col min="3" max="3" width="15.109375" hidden="1" customWidth="1"/>
    <col min="4" max="4" width="16.6640625" customWidth="1"/>
    <col min="5" max="5" width="19.44140625" customWidth="1"/>
    <col min="6" max="6" width="13.6640625" style="154" customWidth="1"/>
    <col min="7" max="7" width="15.6640625" style="154" bestFit="1" customWidth="1"/>
    <col min="8" max="8" width="16.88671875" hidden="1" customWidth="1"/>
    <col min="9" max="9" width="52.5546875" hidden="1" customWidth="1"/>
    <col min="10" max="10" width="41.33203125" hidden="1" customWidth="1"/>
    <col min="11" max="47" width="9.109375" style="8"/>
  </cols>
  <sheetData>
    <row r="1" spans="1:47" s="7" customFormat="1">
      <c r="A1" s="168" t="s">
        <v>123</v>
      </c>
      <c r="B1" s="169"/>
      <c r="C1" s="169"/>
      <c r="D1" s="61"/>
      <c r="E1" s="61"/>
      <c r="F1" s="144"/>
      <c r="G1" s="144"/>
      <c r="H1" s="61"/>
      <c r="J1" s="61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</row>
    <row r="2" spans="1:47" s="7" customFormat="1">
      <c r="A2" s="60" t="s">
        <v>124</v>
      </c>
      <c r="B2" s="61"/>
      <c r="C2" s="61"/>
      <c r="D2" s="61"/>
      <c r="E2" s="61"/>
      <c r="F2" s="144"/>
      <c r="G2" s="144"/>
      <c r="H2" s="61"/>
      <c r="J2" s="61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</row>
    <row r="3" spans="1:47" s="166" customFormat="1" ht="28.8">
      <c r="A3" s="162" t="s">
        <v>2</v>
      </c>
      <c r="B3" s="162" t="s">
        <v>3</v>
      </c>
      <c r="C3" s="162" t="s">
        <v>4</v>
      </c>
      <c r="D3" s="162" t="s">
        <v>127</v>
      </c>
      <c r="E3" s="162" t="s">
        <v>126</v>
      </c>
      <c r="F3" s="163" t="s">
        <v>112</v>
      </c>
      <c r="G3" s="163" t="s">
        <v>125</v>
      </c>
      <c r="H3" s="162" t="s">
        <v>7</v>
      </c>
      <c r="I3" s="164" t="s">
        <v>6</v>
      </c>
      <c r="J3" s="162" t="s">
        <v>8</v>
      </c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</row>
    <row r="4" spans="1:47" s="16" customFormat="1" ht="15" thickBot="1">
      <c r="A4" s="41" t="s">
        <v>57</v>
      </c>
      <c r="B4" s="39"/>
      <c r="C4" s="39"/>
      <c r="D4" s="39"/>
      <c r="E4" s="39"/>
      <c r="F4" s="145"/>
      <c r="G4" s="145"/>
      <c r="H4" s="39"/>
      <c r="I4" s="38"/>
      <c r="J4" s="3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16" customFormat="1">
      <c r="A5" s="39" t="s">
        <v>49</v>
      </c>
      <c r="B5" s="39">
        <v>370.25</v>
      </c>
      <c r="C5" s="39"/>
      <c r="D5" s="39">
        <v>18</v>
      </c>
      <c r="E5" s="39">
        <v>1540</v>
      </c>
      <c r="F5" s="145">
        <v>18</v>
      </c>
      <c r="G5" s="145">
        <f>SUM(F5*E5)</f>
        <v>27720</v>
      </c>
      <c r="H5" s="39" t="s">
        <v>68</v>
      </c>
      <c r="I5" s="38" t="s">
        <v>80</v>
      </c>
      <c r="J5" s="3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16" customFormat="1" ht="15" thickBot="1">
      <c r="A6" s="44" t="s">
        <v>50</v>
      </c>
      <c r="B6" s="44">
        <v>15.5</v>
      </c>
      <c r="C6" s="44"/>
      <c r="D6" s="44">
        <v>8</v>
      </c>
      <c r="E6" s="44">
        <v>86.5</v>
      </c>
      <c r="F6" s="158">
        <v>200</v>
      </c>
      <c r="G6" s="145">
        <f>SUM(F6*E6)</f>
        <v>17300</v>
      </c>
      <c r="H6" s="44">
        <v>15</v>
      </c>
      <c r="I6" s="47" t="s">
        <v>81</v>
      </c>
      <c r="J6" s="4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3" customFormat="1" ht="15" thickBot="1">
      <c r="A7" s="46" t="s">
        <v>55</v>
      </c>
      <c r="B7" s="49">
        <f>SUM(B5:B6)</f>
        <v>385.75</v>
      </c>
      <c r="C7" s="50"/>
      <c r="D7" s="50">
        <f>SUM(D5:D6)</f>
        <v>26</v>
      </c>
      <c r="E7" s="50">
        <f>SUM(E5:E6)</f>
        <v>1626.5</v>
      </c>
      <c r="F7" s="50"/>
      <c r="G7" s="146">
        <f t="shared" ref="G7" si="0">SUM(G5:G6)</f>
        <v>45020</v>
      </c>
      <c r="H7" s="50">
        <f>SUM(H6)</f>
        <v>15</v>
      </c>
      <c r="I7" s="51"/>
      <c r="J7" s="52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95" customFormat="1">
      <c r="A8" s="62"/>
      <c r="B8" s="92"/>
      <c r="C8" s="55"/>
      <c r="D8" s="55"/>
      <c r="E8" s="55"/>
      <c r="F8" s="147"/>
      <c r="G8" s="155"/>
      <c r="H8" s="55"/>
      <c r="I8" s="93"/>
      <c r="J8" s="94"/>
    </row>
    <row r="9" spans="1:47" s="63" customFormat="1" ht="15" thickBot="1">
      <c r="A9" s="119" t="s">
        <v>74</v>
      </c>
      <c r="B9" s="72"/>
      <c r="C9" s="72"/>
      <c r="D9" s="72"/>
      <c r="E9" s="72"/>
      <c r="F9" s="148"/>
      <c r="G9" s="148"/>
      <c r="H9" s="72"/>
      <c r="I9" s="34"/>
      <c r="J9" s="72"/>
    </row>
    <row r="10" spans="1:47" s="63" customFormat="1">
      <c r="A10" s="118" t="s">
        <v>28</v>
      </c>
      <c r="B10" s="72">
        <v>12</v>
      </c>
      <c r="C10" s="72"/>
      <c r="D10" s="72">
        <v>8</v>
      </c>
      <c r="E10" s="72">
        <v>23.5</v>
      </c>
      <c r="F10" s="148">
        <v>50</v>
      </c>
      <c r="G10" s="148">
        <f t="shared" ref="G10:G13" si="1">SUM(F10*E10)</f>
        <v>1175</v>
      </c>
      <c r="H10" s="72">
        <v>0</v>
      </c>
      <c r="I10" s="34"/>
      <c r="J10" s="72"/>
    </row>
    <row r="11" spans="1:47" s="63" customFormat="1">
      <c r="A11" s="72" t="s">
        <v>75</v>
      </c>
      <c r="B11" s="72">
        <v>150</v>
      </c>
      <c r="C11" s="72"/>
      <c r="D11" s="72">
        <v>7</v>
      </c>
      <c r="E11" s="72">
        <v>160</v>
      </c>
      <c r="F11" s="148">
        <v>25</v>
      </c>
      <c r="G11" s="148">
        <f t="shared" si="1"/>
        <v>4000</v>
      </c>
      <c r="H11" s="72">
        <v>0</v>
      </c>
      <c r="I11" s="34"/>
      <c r="J11" s="72"/>
    </row>
    <row r="12" spans="1:47" s="63" customFormat="1">
      <c r="A12" s="120" t="s">
        <v>122</v>
      </c>
      <c r="B12" s="120"/>
      <c r="C12" s="120"/>
      <c r="D12" s="120">
        <v>17</v>
      </c>
      <c r="E12" s="120">
        <v>225</v>
      </c>
      <c r="F12" s="159">
        <v>15</v>
      </c>
      <c r="G12" s="148">
        <f t="shared" si="1"/>
        <v>3375</v>
      </c>
      <c r="H12" s="120"/>
      <c r="I12" s="121"/>
      <c r="J12" s="120"/>
    </row>
    <row r="13" spans="1:47" s="63" customFormat="1" ht="15" thickBot="1">
      <c r="A13" s="120" t="s">
        <v>76</v>
      </c>
      <c r="B13" s="120">
        <v>70</v>
      </c>
      <c r="C13" s="120"/>
      <c r="D13" s="120">
        <v>6</v>
      </c>
      <c r="E13" s="120">
        <v>70</v>
      </c>
      <c r="F13" s="159">
        <v>25</v>
      </c>
      <c r="G13" s="148">
        <f t="shared" si="1"/>
        <v>1750</v>
      </c>
      <c r="H13" s="120">
        <v>0</v>
      </c>
      <c r="I13" s="121"/>
      <c r="J13" s="120"/>
    </row>
    <row r="14" spans="1:47" s="63" customFormat="1" ht="15" thickBot="1">
      <c r="A14" s="122" t="s">
        <v>77</v>
      </c>
      <c r="B14" s="123">
        <f>SUM(B10:B13)</f>
        <v>232</v>
      </c>
      <c r="C14" s="123"/>
      <c r="D14" s="123">
        <f>SUM(D10:D13)</f>
        <v>38</v>
      </c>
      <c r="E14" s="123">
        <f>SUM(E10:E13)</f>
        <v>478.5</v>
      </c>
      <c r="F14" s="123"/>
      <c r="G14" s="149">
        <f t="shared" ref="G14" si="2">SUM(G10:G13)</f>
        <v>10300</v>
      </c>
      <c r="H14" s="123">
        <v>0</v>
      </c>
      <c r="I14" s="124"/>
      <c r="J14" s="125"/>
    </row>
    <row r="15" spans="1:47">
      <c r="A15" s="45"/>
      <c r="B15" s="45"/>
      <c r="C15" s="45"/>
      <c r="D15" s="45"/>
      <c r="E15" s="45"/>
      <c r="F15" s="150"/>
      <c r="G15" s="150"/>
      <c r="H15" s="45"/>
      <c r="I15" s="48"/>
      <c r="J15" s="45"/>
    </row>
    <row r="16" spans="1:47" s="10" customFormat="1" ht="15" thickBot="1">
      <c r="A16" s="43" t="s">
        <v>51</v>
      </c>
      <c r="B16" s="40"/>
      <c r="C16" s="40"/>
      <c r="D16" s="40"/>
      <c r="E16" s="40"/>
      <c r="F16" s="151"/>
      <c r="G16" s="151"/>
      <c r="H16" s="40"/>
      <c r="I16" s="30"/>
      <c r="J16" s="40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s="10" customFormat="1">
      <c r="A17" s="42" t="s">
        <v>52</v>
      </c>
      <c r="B17" s="40"/>
      <c r="C17" s="40"/>
      <c r="D17" s="40">
        <v>42</v>
      </c>
      <c r="E17" s="40">
        <v>670</v>
      </c>
      <c r="F17" s="151">
        <v>200</v>
      </c>
      <c r="G17" s="151">
        <f>SUM(E17*F17)</f>
        <v>134000</v>
      </c>
      <c r="H17" s="40"/>
      <c r="I17" s="30" t="s">
        <v>10</v>
      </c>
      <c r="J17" s="40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s="10" customFormat="1" ht="15" thickBot="1">
      <c r="A18" s="53" t="s">
        <v>53</v>
      </c>
      <c r="B18" s="53"/>
      <c r="C18" s="53"/>
      <c r="D18" s="53">
        <v>4</v>
      </c>
      <c r="E18" s="53"/>
      <c r="F18" s="160"/>
      <c r="G18" s="151"/>
      <c r="H18" s="53"/>
      <c r="I18" s="54" t="s">
        <v>11</v>
      </c>
      <c r="J18" s="5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s="2" customFormat="1" ht="15" thickBot="1">
      <c r="A19" s="97" t="s">
        <v>56</v>
      </c>
      <c r="B19" s="98">
        <v>607.79999999999995</v>
      </c>
      <c r="C19" s="98"/>
      <c r="D19" s="98">
        <f>SUM(D17:D18)</f>
        <v>46</v>
      </c>
      <c r="E19" s="98">
        <f>SUM(E17:E18)</f>
        <v>670</v>
      </c>
      <c r="F19" s="98"/>
      <c r="G19" s="161">
        <f t="shared" ref="G19" si="3">SUM(G17:G18)</f>
        <v>134000</v>
      </c>
      <c r="H19" s="117"/>
      <c r="I19" s="99"/>
      <c r="J19" s="10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ht="15" thickBot="1">
      <c r="A20" s="55"/>
      <c r="B20" s="55"/>
      <c r="C20" s="55"/>
      <c r="D20" s="55"/>
      <c r="E20" s="55"/>
      <c r="F20" s="147"/>
      <c r="G20" s="147"/>
      <c r="H20" s="55"/>
      <c r="I20" s="56"/>
      <c r="J20" s="55"/>
    </row>
    <row r="21" spans="1:47" ht="18.600000000000001" thickBot="1">
      <c r="A21" s="57" t="s">
        <v>54</v>
      </c>
      <c r="B21" s="58"/>
      <c r="C21" s="58"/>
      <c r="D21" s="156">
        <f>SUM(D19,D14,D7)</f>
        <v>110</v>
      </c>
      <c r="E21" s="156">
        <f>SUM(E19,E14,E7)</f>
        <v>2775</v>
      </c>
      <c r="F21" s="156"/>
      <c r="G21" s="157">
        <f t="shared" ref="G21" si="4">SUM(G19,G14,G7)</f>
        <v>189320</v>
      </c>
      <c r="H21" s="58">
        <f>SUM(H19,H14,H7)</f>
        <v>15</v>
      </c>
      <c r="I21" s="58"/>
      <c r="J21" s="59"/>
    </row>
    <row r="22" spans="1:47">
      <c r="A22" s="48"/>
      <c r="B22" s="48"/>
      <c r="C22" s="48"/>
      <c r="D22" s="48"/>
      <c r="E22" s="48"/>
      <c r="F22" s="152"/>
      <c r="G22" s="152"/>
      <c r="H22" s="48"/>
      <c r="I22" s="48"/>
      <c r="J22" s="48"/>
    </row>
    <row r="23" spans="1:47">
      <c r="A23" s="1"/>
      <c r="B23" s="1"/>
      <c r="C23" s="1"/>
      <c r="D23" s="1"/>
      <c r="E23" s="1"/>
      <c r="F23" s="153"/>
      <c r="G23" s="153"/>
      <c r="H23" s="1"/>
      <c r="I23" s="1"/>
      <c r="J23" s="1"/>
    </row>
    <row r="24" spans="1:47">
      <c r="A24" s="1"/>
      <c r="B24" s="1"/>
      <c r="C24" s="1"/>
      <c r="D24" s="1"/>
      <c r="E24" s="1"/>
      <c r="F24" s="153"/>
      <c r="G24" s="153"/>
      <c r="H24" s="1"/>
      <c r="I24" s="1"/>
      <c r="J24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FD150"/>
  <sheetViews>
    <sheetView topLeftCell="A49" workbookViewId="0">
      <selection activeCell="A105" sqref="A105"/>
    </sheetView>
  </sheetViews>
  <sheetFormatPr defaultRowHeight="14.4"/>
  <cols>
    <col min="1" max="1" width="45" bestFit="1" customWidth="1"/>
    <col min="2" max="6" width="10.88671875" customWidth="1"/>
    <col min="7" max="7" width="15.6640625" customWidth="1"/>
    <col min="8" max="10" width="10.88671875" customWidth="1"/>
    <col min="11" max="11" width="15.5546875" style="2" bestFit="1" customWidth="1"/>
    <col min="12" max="12" width="23.44140625" bestFit="1" customWidth="1"/>
    <col min="13" max="13" width="13.109375" customWidth="1"/>
  </cols>
  <sheetData>
    <row r="2" spans="1:14" s="90" customFormat="1" ht="18">
      <c r="A2" s="114"/>
      <c r="B2" s="114" t="s">
        <v>70</v>
      </c>
      <c r="C2" s="114" t="s">
        <v>71</v>
      </c>
      <c r="D2" s="114" t="s">
        <v>82</v>
      </c>
      <c r="E2" s="114"/>
      <c r="G2" s="90" t="s">
        <v>110</v>
      </c>
      <c r="H2" s="90" t="s">
        <v>111</v>
      </c>
      <c r="I2" s="141" t="s">
        <v>113</v>
      </c>
      <c r="J2" s="90" t="s">
        <v>112</v>
      </c>
      <c r="K2" s="90" t="s">
        <v>114</v>
      </c>
    </row>
    <row r="3" spans="1:14" s="91" customFormat="1" ht="18">
      <c r="A3" s="114" t="s">
        <v>72</v>
      </c>
      <c r="B3" s="114">
        <f>SUM(B9,B18,B34,B53,B70,B78,B93,B109,)</f>
        <v>0</v>
      </c>
      <c r="C3" s="114">
        <f>SUM(L9,L18,L34,L53,L70,L78,L93,L109,)</f>
        <v>44</v>
      </c>
      <c r="D3" s="114"/>
      <c r="E3" s="115" t="s">
        <v>83</v>
      </c>
      <c r="G3" s="91">
        <f>SUM(B17,B33,B77,B92,B108,I8)</f>
        <v>390.55</v>
      </c>
      <c r="H3" s="91">
        <v>280</v>
      </c>
      <c r="I3" s="142">
        <f>SUM(G3,H3)</f>
        <v>670.55</v>
      </c>
      <c r="J3" s="140">
        <v>200</v>
      </c>
      <c r="K3" s="140">
        <f>SUM(J3*I3)</f>
        <v>134110</v>
      </c>
    </row>
    <row r="4" spans="1:14" s="91" customFormat="1" ht="18">
      <c r="A4" s="116" t="s">
        <v>52</v>
      </c>
      <c r="B4" s="115">
        <f>SUM(B3-B5)</f>
        <v>-15.25</v>
      </c>
      <c r="C4" s="115">
        <f>SUM(C3-C5)</f>
        <v>42</v>
      </c>
      <c r="D4" s="115"/>
      <c r="E4" s="115"/>
      <c r="K4" s="90"/>
    </row>
    <row r="5" spans="1:14" s="91" customFormat="1" ht="18">
      <c r="A5" s="116" t="s">
        <v>73</v>
      </c>
      <c r="B5" s="115">
        <f>SUM(K101,K99,)</f>
        <v>15.25</v>
      </c>
      <c r="C5" s="115">
        <v>2</v>
      </c>
      <c r="D5" s="115"/>
      <c r="E5" s="115"/>
      <c r="K5" s="90"/>
    </row>
    <row r="7" spans="1:14">
      <c r="B7" s="2"/>
      <c r="I7" t="s">
        <v>115</v>
      </c>
      <c r="J7" t="s">
        <v>116</v>
      </c>
      <c r="K7" s="2" t="s">
        <v>58</v>
      </c>
      <c r="L7" s="2" t="s">
        <v>34</v>
      </c>
    </row>
    <row r="8" spans="1:14" s="23" customFormat="1">
      <c r="A8" s="23" t="s">
        <v>32</v>
      </c>
      <c r="B8" s="23" t="s">
        <v>39</v>
      </c>
      <c r="I8" s="23">
        <v>30</v>
      </c>
      <c r="J8" s="23">
        <v>30</v>
      </c>
      <c r="K8" s="22">
        <v>60</v>
      </c>
      <c r="L8" s="23">
        <v>1</v>
      </c>
      <c r="N8" s="23" t="s">
        <v>117</v>
      </c>
    </row>
    <row r="9" spans="1:14" s="22" customFormat="1">
      <c r="A9" s="22" t="s">
        <v>41</v>
      </c>
      <c r="L9" s="22">
        <f>SUM(L8)</f>
        <v>1</v>
      </c>
    </row>
    <row r="11" spans="1:14" s="38" customFormat="1">
      <c r="A11" s="37" t="s">
        <v>31</v>
      </c>
      <c r="B11" s="38" t="s">
        <v>25</v>
      </c>
      <c r="C11" s="38" t="s">
        <v>87</v>
      </c>
      <c r="D11" s="38" t="s">
        <v>88</v>
      </c>
      <c r="E11" s="38" t="s">
        <v>89</v>
      </c>
      <c r="F11" s="38" t="s">
        <v>90</v>
      </c>
      <c r="G11" s="38" t="s">
        <v>23</v>
      </c>
      <c r="H11" s="38" t="s">
        <v>35</v>
      </c>
      <c r="I11" s="38" t="s">
        <v>91</v>
      </c>
      <c r="J11" s="38" t="s">
        <v>92</v>
      </c>
      <c r="K11" s="37"/>
    </row>
    <row r="12" spans="1:14" s="38" customFormat="1">
      <c r="A12" s="172" t="s">
        <v>128</v>
      </c>
      <c r="B12" s="38">
        <v>6</v>
      </c>
      <c r="C12" s="38">
        <v>6</v>
      </c>
      <c r="D12" s="38">
        <v>6</v>
      </c>
      <c r="E12" s="38">
        <v>6</v>
      </c>
      <c r="F12" s="38">
        <v>6</v>
      </c>
      <c r="G12" s="38">
        <v>6</v>
      </c>
      <c r="K12" s="37">
        <f>SUM(B12:J12)</f>
        <v>36</v>
      </c>
      <c r="L12" s="38">
        <v>1</v>
      </c>
    </row>
    <row r="13" spans="1:14" s="38" customFormat="1">
      <c r="A13" s="172" t="s">
        <v>128</v>
      </c>
      <c r="B13" s="38">
        <v>3</v>
      </c>
      <c r="D13" s="38">
        <v>3</v>
      </c>
      <c r="F13" s="38">
        <v>3</v>
      </c>
      <c r="K13" s="37">
        <f>SUM(B13:J13)</f>
        <v>9</v>
      </c>
    </row>
    <row r="14" spans="1:14" s="38" customFormat="1">
      <c r="A14" s="172" t="s">
        <v>128</v>
      </c>
      <c r="B14" s="38">
        <v>3</v>
      </c>
      <c r="C14" s="38">
        <v>3</v>
      </c>
      <c r="D14" s="38">
        <v>3</v>
      </c>
      <c r="E14" s="38">
        <v>3</v>
      </c>
      <c r="F14" s="38">
        <v>3</v>
      </c>
      <c r="K14" s="37">
        <f>SUM(B14:J14)</f>
        <v>15</v>
      </c>
      <c r="L14" s="38">
        <v>1</v>
      </c>
    </row>
    <row r="15" spans="1:14" s="38" customFormat="1">
      <c r="A15" s="172" t="s">
        <v>128</v>
      </c>
      <c r="C15" s="38">
        <v>3</v>
      </c>
      <c r="E15" s="38">
        <v>3</v>
      </c>
      <c r="K15" s="37">
        <f>SUM(B15:J15)</f>
        <v>6</v>
      </c>
      <c r="L15" s="38">
        <v>1</v>
      </c>
    </row>
    <row r="16" spans="1:14" s="129" customFormat="1">
      <c r="A16" s="127" t="s">
        <v>101</v>
      </c>
      <c r="B16" s="38">
        <f>SUM(B12:B15)</f>
        <v>12</v>
      </c>
      <c r="C16" s="38">
        <f>SUM(C12:C15)</f>
        <v>12</v>
      </c>
      <c r="D16" s="38">
        <v>12</v>
      </c>
      <c r="E16" s="38">
        <v>12</v>
      </c>
      <c r="F16" s="38">
        <v>12</v>
      </c>
      <c r="G16" s="38">
        <v>6</v>
      </c>
      <c r="H16" s="38"/>
      <c r="I16" s="38"/>
      <c r="J16" s="38"/>
      <c r="K16" s="37"/>
      <c r="L16" s="38"/>
      <c r="M16" s="38"/>
    </row>
    <row r="17" spans="1:14" s="129" customFormat="1">
      <c r="A17" s="127" t="s">
        <v>104</v>
      </c>
      <c r="B17" s="38">
        <f>SUM(B12:G15)</f>
        <v>66</v>
      </c>
      <c r="C17" s="38"/>
      <c r="D17" s="38"/>
      <c r="E17" s="38"/>
      <c r="F17" s="38"/>
      <c r="G17" s="38"/>
      <c r="H17" s="38"/>
      <c r="I17" s="38"/>
      <c r="J17" s="38"/>
      <c r="K17" s="37"/>
      <c r="L17" s="38"/>
      <c r="M17" s="38"/>
    </row>
    <row r="18" spans="1:14" s="84" customFormat="1">
      <c r="A18" s="128" t="s">
        <v>40</v>
      </c>
      <c r="B18" s="37">
        <f>SUM(C18:J18)</f>
        <v>0</v>
      </c>
      <c r="C18" s="37"/>
      <c r="D18" s="37"/>
      <c r="E18" s="37"/>
      <c r="F18" s="37"/>
      <c r="G18" s="37"/>
      <c r="H18" s="37"/>
      <c r="I18" s="37">
        <f>SUM(I12:I15)</f>
        <v>0</v>
      </c>
      <c r="J18" s="37">
        <f>SUM(J12:J15)</f>
        <v>0</v>
      </c>
      <c r="K18" s="37">
        <f>SUM(B18:J18)</f>
        <v>0</v>
      </c>
      <c r="L18" s="37">
        <f>SUM(L11:L15)</f>
        <v>3</v>
      </c>
      <c r="M18" s="37"/>
    </row>
    <row r="19" spans="1:14" s="8" customFormat="1">
      <c r="K19" s="9"/>
    </row>
    <row r="21" spans="1:14" s="34" customFormat="1">
      <c r="A21" s="33" t="s">
        <v>13</v>
      </c>
      <c r="B21" s="35" t="s">
        <v>25</v>
      </c>
      <c r="C21" s="34" t="s">
        <v>20</v>
      </c>
      <c r="D21" s="34" t="s">
        <v>22</v>
      </c>
      <c r="E21" s="34" t="s">
        <v>23</v>
      </c>
      <c r="F21" s="35" t="s">
        <v>35</v>
      </c>
      <c r="G21" s="35" t="s">
        <v>36</v>
      </c>
      <c r="H21" s="35" t="s">
        <v>37</v>
      </c>
      <c r="I21" s="35" t="s">
        <v>38</v>
      </c>
      <c r="J21" s="35"/>
      <c r="K21" s="64"/>
    </row>
    <row r="22" spans="1:14" s="34" customFormat="1">
      <c r="A22" s="173" t="s">
        <v>128</v>
      </c>
      <c r="B22" s="34">
        <v>3</v>
      </c>
      <c r="C22" s="34">
        <v>6</v>
      </c>
      <c r="D22" s="34">
        <v>6</v>
      </c>
      <c r="E22" s="34">
        <v>3</v>
      </c>
      <c r="F22" s="34">
        <v>3</v>
      </c>
      <c r="K22" s="33">
        <f>SUM(C22:J22)</f>
        <v>18</v>
      </c>
      <c r="L22" s="34">
        <v>1</v>
      </c>
      <c r="N22" s="34" t="s">
        <v>118</v>
      </c>
    </row>
    <row r="23" spans="1:14" s="34" customFormat="1">
      <c r="A23" s="173" t="s">
        <v>128</v>
      </c>
      <c r="B23" s="34">
        <v>3</v>
      </c>
      <c r="C23" s="34">
        <v>3</v>
      </c>
      <c r="D23" s="34">
        <v>6</v>
      </c>
      <c r="E23" s="34">
        <v>3</v>
      </c>
      <c r="F23" s="34">
        <v>3</v>
      </c>
      <c r="K23" s="33">
        <f t="shared" ref="K23:K32" si="0">SUM(C23:J23)</f>
        <v>15</v>
      </c>
      <c r="L23" s="34">
        <v>1</v>
      </c>
      <c r="N23" s="34" t="s">
        <v>119</v>
      </c>
    </row>
    <row r="24" spans="1:14" s="34" customFormat="1">
      <c r="A24" s="173" t="s">
        <v>128</v>
      </c>
      <c r="C24" s="34">
        <v>3</v>
      </c>
      <c r="D24" s="34">
        <v>6</v>
      </c>
      <c r="E24" s="34">
        <v>3</v>
      </c>
      <c r="K24" s="33">
        <f t="shared" si="0"/>
        <v>12</v>
      </c>
      <c r="L24" s="34">
        <v>1</v>
      </c>
    </row>
    <row r="25" spans="1:14" s="34" customFormat="1">
      <c r="A25" s="173" t="s">
        <v>128</v>
      </c>
      <c r="K25" s="33">
        <f t="shared" si="0"/>
        <v>0</v>
      </c>
    </row>
    <row r="26" spans="1:14" s="34" customFormat="1">
      <c r="A26" s="173" t="s">
        <v>128</v>
      </c>
      <c r="K26" s="33">
        <f t="shared" si="0"/>
        <v>0</v>
      </c>
    </row>
    <row r="27" spans="1:14" s="34" customFormat="1">
      <c r="A27" s="173" t="s">
        <v>128</v>
      </c>
      <c r="K27" s="33">
        <f t="shared" si="0"/>
        <v>0</v>
      </c>
    </row>
    <row r="28" spans="1:14" s="34" customFormat="1">
      <c r="A28" s="173" t="s">
        <v>128</v>
      </c>
      <c r="C28" s="34">
        <v>3</v>
      </c>
      <c r="K28" s="33">
        <f t="shared" si="0"/>
        <v>3</v>
      </c>
      <c r="L28" s="34">
        <v>1</v>
      </c>
    </row>
    <row r="29" spans="1:14" s="34" customFormat="1">
      <c r="A29" s="173" t="s">
        <v>128</v>
      </c>
      <c r="B29" s="34">
        <v>3</v>
      </c>
      <c r="D29" s="34">
        <v>3</v>
      </c>
      <c r="K29" s="33"/>
      <c r="L29" s="34">
        <v>1</v>
      </c>
    </row>
    <row r="30" spans="1:14" s="34" customFormat="1">
      <c r="A30" s="173" t="s">
        <v>128</v>
      </c>
      <c r="D30" s="34">
        <v>9</v>
      </c>
      <c r="E30" s="34">
        <v>3</v>
      </c>
      <c r="F30" s="34">
        <v>3</v>
      </c>
      <c r="K30" s="33"/>
      <c r="L30" s="34">
        <v>1</v>
      </c>
    </row>
    <row r="31" spans="1:14" s="34" customFormat="1">
      <c r="A31" s="173" t="s">
        <v>128</v>
      </c>
      <c r="B31" s="34">
        <v>3</v>
      </c>
      <c r="C31" s="34">
        <v>3</v>
      </c>
      <c r="K31" s="33">
        <f t="shared" si="0"/>
        <v>3</v>
      </c>
    </row>
    <row r="32" spans="1:14" s="34" customFormat="1">
      <c r="A32" s="36" t="s">
        <v>101</v>
      </c>
      <c r="B32" s="34">
        <f t="shared" ref="B32:J32" si="1">SUM(B22:B31)</f>
        <v>12</v>
      </c>
      <c r="C32" s="34">
        <f t="shared" si="1"/>
        <v>18</v>
      </c>
      <c r="D32" s="34">
        <f t="shared" si="1"/>
        <v>30</v>
      </c>
      <c r="E32" s="34">
        <f t="shared" si="1"/>
        <v>12</v>
      </c>
      <c r="F32" s="34">
        <f t="shared" si="1"/>
        <v>9</v>
      </c>
      <c r="G32" s="34">
        <f t="shared" si="1"/>
        <v>0</v>
      </c>
      <c r="H32" s="34">
        <f t="shared" si="1"/>
        <v>0</v>
      </c>
      <c r="I32" s="34">
        <f t="shared" si="1"/>
        <v>0</v>
      </c>
      <c r="J32" s="34">
        <f t="shared" si="1"/>
        <v>0</v>
      </c>
      <c r="K32" s="33">
        <f t="shared" si="0"/>
        <v>69</v>
      </c>
    </row>
    <row r="33" spans="1:14" s="34" customFormat="1">
      <c r="A33" s="36" t="s">
        <v>27</v>
      </c>
      <c r="B33" s="34">
        <f>SUM(B32:E32)</f>
        <v>72</v>
      </c>
      <c r="K33" s="33"/>
    </row>
    <row r="34" spans="1:14" s="33" customFormat="1">
      <c r="A34" s="88" t="s">
        <v>41</v>
      </c>
      <c r="L34" s="33">
        <f>SUM(L22:L32)</f>
        <v>6</v>
      </c>
    </row>
    <row r="36" spans="1:14" s="26" customFormat="1">
      <c r="A36" s="25" t="s">
        <v>14</v>
      </c>
      <c r="B36" s="26" t="s">
        <v>25</v>
      </c>
      <c r="C36" s="26" t="s">
        <v>20</v>
      </c>
      <c r="D36" s="26" t="s">
        <v>22</v>
      </c>
      <c r="E36" s="26" t="s">
        <v>23</v>
      </c>
      <c r="F36" s="27" t="s">
        <v>35</v>
      </c>
      <c r="G36" s="27" t="s">
        <v>36</v>
      </c>
      <c r="H36" s="27" t="s">
        <v>37</v>
      </c>
      <c r="I36" s="27" t="s">
        <v>38</v>
      </c>
      <c r="J36" s="27"/>
      <c r="K36" s="65"/>
    </row>
    <row r="37" spans="1:14" s="26" customFormat="1">
      <c r="A37" s="174" t="s">
        <v>128</v>
      </c>
      <c r="C37" s="26">
        <v>6</v>
      </c>
      <c r="D37" s="26">
        <v>3</v>
      </c>
      <c r="E37" s="26">
        <v>3</v>
      </c>
      <c r="F37" s="26">
        <v>3</v>
      </c>
      <c r="K37" s="25">
        <f>SUM(C37:J37)</f>
        <v>15</v>
      </c>
      <c r="L37" s="26">
        <v>1</v>
      </c>
      <c r="N37" s="26" t="s">
        <v>118</v>
      </c>
    </row>
    <row r="38" spans="1:14" s="26" customFormat="1">
      <c r="A38" s="174" t="s">
        <v>128</v>
      </c>
      <c r="C38" s="26">
        <v>6</v>
      </c>
      <c r="D38" s="26">
        <v>6</v>
      </c>
      <c r="E38" s="26">
        <v>3</v>
      </c>
      <c r="F38" s="26">
        <v>3</v>
      </c>
      <c r="K38" s="25">
        <f t="shared" ref="K38:K52" si="2">SUM(C38:J38)</f>
        <v>18</v>
      </c>
      <c r="L38" s="26">
        <v>1</v>
      </c>
      <c r="N38" s="26" t="s">
        <v>119</v>
      </c>
    </row>
    <row r="39" spans="1:14" s="26" customFormat="1">
      <c r="A39" s="174" t="s">
        <v>128</v>
      </c>
      <c r="K39" s="25">
        <f t="shared" si="2"/>
        <v>0</v>
      </c>
    </row>
    <row r="40" spans="1:14" s="26" customFormat="1">
      <c r="A40" s="174" t="s">
        <v>128</v>
      </c>
      <c r="C40" s="26">
        <v>3</v>
      </c>
      <c r="D40" s="26">
        <v>6</v>
      </c>
      <c r="F40" s="26">
        <v>3</v>
      </c>
      <c r="K40" s="25">
        <f t="shared" si="2"/>
        <v>12</v>
      </c>
      <c r="L40" s="26">
        <v>1</v>
      </c>
    </row>
    <row r="41" spans="1:14" s="26" customFormat="1">
      <c r="A41" s="174" t="s">
        <v>128</v>
      </c>
      <c r="K41" s="25">
        <f t="shared" si="2"/>
        <v>0</v>
      </c>
    </row>
    <row r="42" spans="1:14" s="26" customFormat="1">
      <c r="A42" s="174" t="s">
        <v>128</v>
      </c>
      <c r="B42" s="26">
        <v>3</v>
      </c>
      <c r="C42" s="26">
        <v>3</v>
      </c>
      <c r="D42" s="26">
        <v>3</v>
      </c>
      <c r="K42" s="25">
        <f t="shared" si="2"/>
        <v>6</v>
      </c>
      <c r="L42" s="26">
        <v>1</v>
      </c>
    </row>
    <row r="43" spans="1:14" s="26" customFormat="1">
      <c r="A43" s="174" t="s">
        <v>128</v>
      </c>
      <c r="B43" s="26">
        <v>3</v>
      </c>
      <c r="C43" s="26">
        <v>6</v>
      </c>
      <c r="D43" s="26">
        <v>6</v>
      </c>
      <c r="E43" s="26">
        <v>3</v>
      </c>
      <c r="K43" s="25">
        <f t="shared" si="2"/>
        <v>15</v>
      </c>
      <c r="L43" s="26">
        <v>1</v>
      </c>
    </row>
    <row r="44" spans="1:14" s="26" customFormat="1">
      <c r="A44" s="174" t="s">
        <v>128</v>
      </c>
      <c r="K44" s="25">
        <f t="shared" si="2"/>
        <v>0</v>
      </c>
    </row>
    <row r="45" spans="1:14" s="26" customFormat="1">
      <c r="A45" s="174" t="s">
        <v>128</v>
      </c>
      <c r="B45" s="26">
        <v>3</v>
      </c>
      <c r="C45" s="26">
        <v>6</v>
      </c>
      <c r="D45" s="26">
        <v>6</v>
      </c>
      <c r="E45" s="26">
        <v>3</v>
      </c>
      <c r="F45" s="26">
        <v>3</v>
      </c>
      <c r="K45" s="25">
        <f t="shared" si="2"/>
        <v>18</v>
      </c>
      <c r="L45" s="26">
        <v>1</v>
      </c>
    </row>
    <row r="46" spans="1:14" s="26" customFormat="1">
      <c r="A46" s="174" t="s">
        <v>128</v>
      </c>
      <c r="F46" s="26">
        <v>6</v>
      </c>
      <c r="K46" s="25"/>
    </row>
    <row r="47" spans="1:14" s="26" customFormat="1">
      <c r="A47" s="174" t="s">
        <v>128</v>
      </c>
      <c r="K47" s="25">
        <f t="shared" si="2"/>
        <v>0</v>
      </c>
      <c r="L47" s="26">
        <v>1</v>
      </c>
    </row>
    <row r="48" spans="1:14" s="26" customFormat="1">
      <c r="A48" s="174" t="s">
        <v>128</v>
      </c>
      <c r="K48" s="25">
        <f t="shared" si="2"/>
        <v>0</v>
      </c>
    </row>
    <row r="49" spans="1:14" s="26" customFormat="1">
      <c r="A49" s="174" t="s">
        <v>128</v>
      </c>
      <c r="E49" s="26">
        <v>3</v>
      </c>
      <c r="F49" s="26">
        <v>3</v>
      </c>
      <c r="K49" s="25"/>
    </row>
    <row r="50" spans="1:14" s="26" customFormat="1">
      <c r="A50" s="174" t="s">
        <v>128</v>
      </c>
      <c r="B50" s="26">
        <v>3</v>
      </c>
      <c r="C50" s="26">
        <v>6</v>
      </c>
      <c r="D50" s="26">
        <v>6</v>
      </c>
      <c r="F50" s="26">
        <v>3</v>
      </c>
      <c r="K50" s="25">
        <f t="shared" si="2"/>
        <v>15</v>
      </c>
      <c r="L50" s="26">
        <v>1</v>
      </c>
    </row>
    <row r="51" spans="1:14" s="26" customFormat="1">
      <c r="A51" s="28" t="s">
        <v>102</v>
      </c>
      <c r="B51" s="26">
        <f>SUM(B37:B50)</f>
        <v>12</v>
      </c>
      <c r="C51" s="26">
        <f>SUM(C37:C50)</f>
        <v>36</v>
      </c>
      <c r="D51" s="26">
        <f>SUM(D37:D50)</f>
        <v>36</v>
      </c>
      <c r="E51" s="26">
        <f>SUM(E37:E50)</f>
        <v>15</v>
      </c>
      <c r="K51" s="25"/>
    </row>
    <row r="52" spans="1:14" s="26" customFormat="1">
      <c r="A52" s="28" t="s">
        <v>27</v>
      </c>
      <c r="B52" s="26">
        <f>SUM(B51:E51)</f>
        <v>99</v>
      </c>
      <c r="K52" s="25">
        <f t="shared" si="2"/>
        <v>0</v>
      </c>
    </row>
    <row r="53" spans="1:14" s="25" customFormat="1">
      <c r="A53" s="89" t="s">
        <v>41</v>
      </c>
      <c r="L53" s="25">
        <f>SUM(L37:L52)</f>
        <v>8</v>
      </c>
    </row>
    <row r="56" spans="1:14" s="30" customFormat="1">
      <c r="A56" s="29" t="s">
        <v>16</v>
      </c>
      <c r="B56" s="30" t="s">
        <v>25</v>
      </c>
      <c r="C56" s="30" t="s">
        <v>20</v>
      </c>
      <c r="D56" s="30" t="s">
        <v>22</v>
      </c>
      <c r="E56" s="30" t="s">
        <v>23</v>
      </c>
      <c r="F56" s="31" t="s">
        <v>35</v>
      </c>
      <c r="G56" s="31" t="s">
        <v>36</v>
      </c>
      <c r="H56" s="31" t="s">
        <v>37</v>
      </c>
      <c r="I56" s="31" t="s">
        <v>38</v>
      </c>
      <c r="J56" s="31"/>
      <c r="K56" s="66"/>
    </row>
    <row r="57" spans="1:14" s="30" customFormat="1">
      <c r="A57" s="175" t="s">
        <v>128</v>
      </c>
      <c r="C57" s="30">
        <v>3</v>
      </c>
      <c r="D57" s="30">
        <v>6</v>
      </c>
      <c r="E57" s="30">
        <v>3</v>
      </c>
      <c r="F57" s="30">
        <v>3</v>
      </c>
      <c r="K57" s="29">
        <f>SUM(C57:J57)</f>
        <v>15</v>
      </c>
      <c r="L57" s="30">
        <v>1</v>
      </c>
    </row>
    <row r="58" spans="1:14" s="30" customFormat="1">
      <c r="A58" s="175" t="s">
        <v>128</v>
      </c>
      <c r="K58" s="29">
        <f t="shared" ref="K58:K69" si="3">SUM(C58:J58)</f>
        <v>0</v>
      </c>
    </row>
    <row r="59" spans="1:14" s="30" customFormat="1">
      <c r="A59" s="175" t="s">
        <v>128</v>
      </c>
      <c r="B59" s="30">
        <v>3</v>
      </c>
      <c r="C59" s="30">
        <v>6</v>
      </c>
      <c r="D59" s="30">
        <v>6</v>
      </c>
      <c r="K59" s="29">
        <f t="shared" si="3"/>
        <v>12</v>
      </c>
      <c r="L59" s="30">
        <v>1</v>
      </c>
      <c r="N59" s="30" t="s">
        <v>119</v>
      </c>
    </row>
    <row r="60" spans="1:14" s="30" customFormat="1">
      <c r="A60" s="175" t="s">
        <v>128</v>
      </c>
      <c r="E60" s="30">
        <v>3</v>
      </c>
      <c r="K60" s="29">
        <f t="shared" si="3"/>
        <v>3</v>
      </c>
      <c r="L60" s="30">
        <v>1</v>
      </c>
    </row>
    <row r="61" spans="1:14" s="30" customFormat="1">
      <c r="A61" s="175" t="s">
        <v>128</v>
      </c>
      <c r="B61" s="30">
        <v>3</v>
      </c>
      <c r="C61" s="30">
        <v>12</v>
      </c>
      <c r="D61" s="30">
        <v>6</v>
      </c>
      <c r="E61" s="30">
        <v>3</v>
      </c>
      <c r="F61" s="30">
        <v>6</v>
      </c>
      <c r="K61" s="29">
        <f t="shared" si="3"/>
        <v>27</v>
      </c>
      <c r="L61" s="30">
        <v>1</v>
      </c>
      <c r="N61" s="30" t="s">
        <v>119</v>
      </c>
    </row>
    <row r="62" spans="1:14" s="30" customFormat="1">
      <c r="A62" s="175" t="s">
        <v>128</v>
      </c>
      <c r="C62" s="30">
        <v>6</v>
      </c>
      <c r="K62" s="29">
        <f t="shared" si="3"/>
        <v>6</v>
      </c>
      <c r="L62" s="30">
        <v>1</v>
      </c>
      <c r="N62" s="30" t="s">
        <v>119</v>
      </c>
    </row>
    <row r="63" spans="1:14" s="30" customFormat="1">
      <c r="A63" s="175" t="s">
        <v>128</v>
      </c>
      <c r="C63" s="30">
        <v>3</v>
      </c>
      <c r="D63" s="30">
        <v>3</v>
      </c>
      <c r="F63" s="30">
        <v>3</v>
      </c>
      <c r="K63" s="29">
        <f t="shared" si="3"/>
        <v>9</v>
      </c>
      <c r="L63" s="30">
        <v>1</v>
      </c>
    </row>
    <row r="64" spans="1:14" s="30" customFormat="1">
      <c r="A64" s="175" t="s">
        <v>128</v>
      </c>
      <c r="B64" s="30">
        <v>3</v>
      </c>
      <c r="C64" s="30">
        <v>6</v>
      </c>
      <c r="D64" s="30">
        <v>6</v>
      </c>
      <c r="E64" s="30">
        <v>3</v>
      </c>
      <c r="F64" s="30">
        <v>3</v>
      </c>
      <c r="K64" s="29">
        <f t="shared" si="3"/>
        <v>18</v>
      </c>
      <c r="L64" s="30">
        <v>1</v>
      </c>
    </row>
    <row r="65" spans="1:14" s="30" customFormat="1">
      <c r="A65" s="175" t="s">
        <v>128</v>
      </c>
      <c r="C65" s="30">
        <v>6</v>
      </c>
      <c r="D65" s="30">
        <v>6</v>
      </c>
      <c r="F65" s="30">
        <v>3</v>
      </c>
      <c r="K65" s="29">
        <f t="shared" si="3"/>
        <v>15</v>
      </c>
      <c r="L65" s="30">
        <v>1</v>
      </c>
      <c r="N65" s="30" t="s">
        <v>121</v>
      </c>
    </row>
    <row r="66" spans="1:14" s="30" customFormat="1">
      <c r="A66" s="175" t="s">
        <v>128</v>
      </c>
      <c r="K66" s="29">
        <f t="shared" si="3"/>
        <v>0</v>
      </c>
    </row>
    <row r="67" spans="1:14" s="30" customFormat="1">
      <c r="A67" s="175" t="s">
        <v>128</v>
      </c>
      <c r="B67" s="30">
        <v>3</v>
      </c>
      <c r="C67" s="30">
        <v>3</v>
      </c>
      <c r="D67" s="30">
        <v>3</v>
      </c>
      <c r="E67" s="30">
        <v>3</v>
      </c>
      <c r="K67" s="29">
        <f t="shared" si="3"/>
        <v>9</v>
      </c>
      <c r="L67" s="30">
        <v>1</v>
      </c>
      <c r="N67" s="30" t="s">
        <v>119</v>
      </c>
    </row>
    <row r="68" spans="1:14" s="30" customFormat="1">
      <c r="A68" s="32" t="s">
        <v>101</v>
      </c>
      <c r="B68" s="30">
        <f>SUM(B57:B67)</f>
        <v>12</v>
      </c>
      <c r="C68" s="30">
        <f>SUM(C57:C67)</f>
        <v>45</v>
      </c>
      <c r="D68" s="30">
        <f>SUM(D57:D67)</f>
        <v>36</v>
      </c>
      <c r="E68" s="30">
        <f>SUM(E57:E67)</f>
        <v>15</v>
      </c>
      <c r="F68" s="30">
        <f>SUM(F57:F67)</f>
        <v>18</v>
      </c>
      <c r="K68" s="29"/>
    </row>
    <row r="69" spans="1:14" s="30" customFormat="1">
      <c r="A69" s="32" t="s">
        <v>27</v>
      </c>
      <c r="B69" s="30">
        <f>SUM(B57:F67)</f>
        <v>126</v>
      </c>
      <c r="G69" s="30">
        <f>SUM(G57:G67)</f>
        <v>0</v>
      </c>
      <c r="H69" s="30">
        <f>SUM(H57:H67)</f>
        <v>0</v>
      </c>
      <c r="I69" s="30">
        <f>SUM(I57:I67)</f>
        <v>0</v>
      </c>
      <c r="J69" s="30">
        <f>SUM(J57:J67)</f>
        <v>0</v>
      </c>
      <c r="K69" s="29">
        <f t="shared" si="3"/>
        <v>0</v>
      </c>
    </row>
    <row r="70" spans="1:14" s="67" customFormat="1">
      <c r="A70" s="85" t="s">
        <v>41</v>
      </c>
      <c r="L70" s="67">
        <f>SUM(L57:L69)</f>
        <v>9</v>
      </c>
    </row>
    <row r="72" spans="1:14" s="18" customFormat="1">
      <c r="A72" s="17" t="s">
        <v>17</v>
      </c>
      <c r="B72" s="18" t="s">
        <v>25</v>
      </c>
      <c r="C72" s="18" t="s">
        <v>21</v>
      </c>
      <c r="D72" s="18" t="s">
        <v>24</v>
      </c>
      <c r="E72" s="18" t="s">
        <v>19</v>
      </c>
      <c r="F72" s="19" t="s">
        <v>35</v>
      </c>
      <c r="G72" s="19" t="s">
        <v>36</v>
      </c>
      <c r="H72" s="19" t="s">
        <v>37</v>
      </c>
      <c r="I72" s="19" t="s">
        <v>38</v>
      </c>
      <c r="J72" s="19"/>
      <c r="K72" s="68"/>
    </row>
    <row r="73" spans="1:14" s="18" customFormat="1">
      <c r="A73" s="176" t="s">
        <v>128</v>
      </c>
      <c r="B73" s="18">
        <v>3</v>
      </c>
      <c r="C73" s="18">
        <v>6</v>
      </c>
      <c r="D73" s="18">
        <v>6</v>
      </c>
      <c r="E73" s="18">
        <v>3</v>
      </c>
      <c r="F73" s="18">
        <v>3</v>
      </c>
      <c r="K73" s="17">
        <f>SUM(C73:J73)</f>
        <v>18</v>
      </c>
      <c r="L73" s="18">
        <v>1</v>
      </c>
      <c r="N73" s="18" t="s">
        <v>120</v>
      </c>
    </row>
    <row r="74" spans="1:14" s="18" customFormat="1">
      <c r="A74" s="176" t="s">
        <v>128</v>
      </c>
      <c r="C74" s="18">
        <v>3</v>
      </c>
      <c r="D74" s="18">
        <v>3</v>
      </c>
      <c r="F74" s="18">
        <v>3</v>
      </c>
      <c r="K74" s="17">
        <f>SUM(C74:J74)</f>
        <v>9</v>
      </c>
      <c r="L74" s="18">
        <v>1</v>
      </c>
    </row>
    <row r="75" spans="1:14" s="18" customFormat="1">
      <c r="A75" s="176" t="s">
        <v>128</v>
      </c>
      <c r="D75" s="18">
        <v>3</v>
      </c>
      <c r="K75" s="17">
        <f>SUM(C75:J75)</f>
        <v>3</v>
      </c>
      <c r="L75" s="18">
        <v>1</v>
      </c>
    </row>
    <row r="76" spans="1:14" s="18" customFormat="1">
      <c r="A76" s="20" t="s">
        <v>101</v>
      </c>
      <c r="B76" s="18">
        <v>3</v>
      </c>
      <c r="C76" s="18">
        <v>9</v>
      </c>
      <c r="D76" s="18">
        <v>12</v>
      </c>
      <c r="E76" s="18">
        <v>3</v>
      </c>
      <c r="F76" s="18">
        <v>6</v>
      </c>
      <c r="K76" s="17"/>
    </row>
    <row r="77" spans="1:14" s="18" customFormat="1">
      <c r="A77" s="20" t="s">
        <v>27</v>
      </c>
      <c r="B77" s="18">
        <f>SUM(B73:F75)</f>
        <v>33</v>
      </c>
      <c r="G77" s="18">
        <f>SUM(G73:G75)</f>
        <v>0</v>
      </c>
      <c r="H77" s="18">
        <f>SUM(H73:H75)</f>
        <v>0</v>
      </c>
      <c r="I77" s="18">
        <f>SUM(I73:I75)</f>
        <v>0</v>
      </c>
      <c r="J77" s="18">
        <f>SUM(J73:J75)</f>
        <v>0</v>
      </c>
      <c r="K77" s="17">
        <f>SUM(C77:J77)</f>
        <v>0</v>
      </c>
    </row>
    <row r="78" spans="1:14" s="69" customFormat="1">
      <c r="A78" s="86" t="s">
        <v>41</v>
      </c>
      <c r="L78" s="69">
        <f>SUM(L73:L77)</f>
        <v>3</v>
      </c>
    </row>
    <row r="80" spans="1:14" s="23" customFormat="1">
      <c r="A80" s="22" t="s">
        <v>18</v>
      </c>
      <c r="B80" s="23" t="s">
        <v>25</v>
      </c>
      <c r="C80" s="23" t="s">
        <v>20</v>
      </c>
      <c r="D80" s="23" t="s">
        <v>26</v>
      </c>
      <c r="E80" s="23" t="s">
        <v>19</v>
      </c>
      <c r="F80" s="21" t="s">
        <v>35</v>
      </c>
      <c r="G80" s="21" t="s">
        <v>36</v>
      </c>
      <c r="H80" s="21" t="s">
        <v>37</v>
      </c>
      <c r="I80" s="21" t="s">
        <v>38</v>
      </c>
      <c r="J80" s="21"/>
      <c r="K80" s="70"/>
    </row>
    <row r="81" spans="1:15" s="23" customFormat="1">
      <c r="A81" s="177" t="s">
        <v>128</v>
      </c>
      <c r="B81" s="23">
        <v>3</v>
      </c>
      <c r="C81" s="23">
        <v>6</v>
      </c>
      <c r="D81" s="23">
        <v>6</v>
      </c>
      <c r="E81" s="23">
        <v>3</v>
      </c>
      <c r="F81" s="23">
        <v>3</v>
      </c>
      <c r="K81" s="22">
        <f>SUM(C81:J81)</f>
        <v>18</v>
      </c>
      <c r="L81" s="23">
        <v>1</v>
      </c>
      <c r="N81" s="23" t="s">
        <v>119</v>
      </c>
    </row>
    <row r="82" spans="1:15" s="23" customFormat="1">
      <c r="A82" s="177" t="s">
        <v>128</v>
      </c>
      <c r="B82" s="23">
        <v>3</v>
      </c>
      <c r="C82" s="23">
        <v>6</v>
      </c>
      <c r="D82" s="23">
        <v>6</v>
      </c>
      <c r="E82" s="23">
        <v>3</v>
      </c>
      <c r="F82" s="23">
        <v>3</v>
      </c>
      <c r="K82" s="22">
        <f t="shared" ref="K82:K92" si="4">SUM(C82:J82)</f>
        <v>18</v>
      </c>
      <c r="L82" s="23">
        <v>1</v>
      </c>
    </row>
    <row r="83" spans="1:15" s="23" customFormat="1">
      <c r="A83" s="177" t="s">
        <v>128</v>
      </c>
      <c r="K83" s="22">
        <f t="shared" si="4"/>
        <v>0</v>
      </c>
    </row>
    <row r="84" spans="1:15" s="23" customFormat="1">
      <c r="A84" s="177" t="s">
        <v>128</v>
      </c>
      <c r="B84" s="23">
        <v>3</v>
      </c>
      <c r="C84" s="23">
        <v>6</v>
      </c>
      <c r="D84" s="23">
        <v>6</v>
      </c>
      <c r="E84" s="23">
        <v>3</v>
      </c>
      <c r="K84" s="22">
        <f t="shared" si="4"/>
        <v>15</v>
      </c>
      <c r="L84" s="23">
        <v>1</v>
      </c>
    </row>
    <row r="85" spans="1:15" s="23" customFormat="1">
      <c r="A85" s="177" t="s">
        <v>128</v>
      </c>
      <c r="C85" s="23">
        <v>3</v>
      </c>
      <c r="D85" s="23">
        <v>3</v>
      </c>
      <c r="E85" s="23">
        <v>3</v>
      </c>
      <c r="K85" s="22">
        <f t="shared" si="4"/>
        <v>9</v>
      </c>
      <c r="L85" s="23">
        <v>1</v>
      </c>
      <c r="N85" s="23" t="s">
        <v>119</v>
      </c>
    </row>
    <row r="86" spans="1:15" s="23" customFormat="1">
      <c r="A86" s="177" t="s">
        <v>128</v>
      </c>
      <c r="B86" s="23">
        <v>3</v>
      </c>
      <c r="C86" s="23">
        <v>3</v>
      </c>
      <c r="D86" s="23">
        <v>6</v>
      </c>
      <c r="E86" s="23">
        <v>3</v>
      </c>
      <c r="F86" s="23">
        <v>3</v>
      </c>
      <c r="K86" s="22">
        <f t="shared" si="4"/>
        <v>15</v>
      </c>
      <c r="L86" s="23">
        <v>1</v>
      </c>
      <c r="N86" s="23" t="s">
        <v>119</v>
      </c>
    </row>
    <row r="87" spans="1:15" s="23" customFormat="1">
      <c r="A87" s="177" t="s">
        <v>128</v>
      </c>
      <c r="K87" s="22">
        <f t="shared" si="4"/>
        <v>0</v>
      </c>
    </row>
    <row r="88" spans="1:15" s="23" customFormat="1">
      <c r="A88" s="177" t="s">
        <v>128</v>
      </c>
      <c r="C88" s="23">
        <v>12</v>
      </c>
      <c r="E88" s="23">
        <v>3</v>
      </c>
      <c r="F88" s="23">
        <v>3</v>
      </c>
      <c r="K88" s="22"/>
      <c r="L88" s="23">
        <v>1</v>
      </c>
      <c r="N88" s="23" t="s">
        <v>119</v>
      </c>
    </row>
    <row r="89" spans="1:15" s="23" customFormat="1">
      <c r="A89" s="177" t="s">
        <v>128</v>
      </c>
      <c r="C89" s="23">
        <v>6</v>
      </c>
      <c r="D89" s="23">
        <v>3</v>
      </c>
      <c r="E89" s="23">
        <v>3</v>
      </c>
      <c r="F89" s="23">
        <v>3</v>
      </c>
      <c r="K89" s="22"/>
      <c r="L89" s="23">
        <v>1</v>
      </c>
    </row>
    <row r="90" spans="1:15" s="23" customFormat="1">
      <c r="A90" s="177" t="s">
        <v>128</v>
      </c>
      <c r="K90" s="22">
        <f t="shared" si="4"/>
        <v>0</v>
      </c>
    </row>
    <row r="91" spans="1:15" s="23" customFormat="1">
      <c r="A91" s="24" t="s">
        <v>101</v>
      </c>
      <c r="B91" s="23">
        <f>SUM(B81:B90)</f>
        <v>12</v>
      </c>
      <c r="C91" s="23">
        <f>SUM(C81:C90)</f>
        <v>42</v>
      </c>
      <c r="D91" s="23">
        <f>SUM(D81:D90)</f>
        <v>30</v>
      </c>
      <c r="E91" s="23">
        <f>SUM(E81:E90)</f>
        <v>21</v>
      </c>
      <c r="F91" s="23">
        <f>SUM(F81:F90)</f>
        <v>15</v>
      </c>
      <c r="K91" s="22"/>
    </row>
    <row r="92" spans="1:15" s="23" customFormat="1">
      <c r="A92" s="24" t="s">
        <v>27</v>
      </c>
      <c r="B92" s="23">
        <f>SUM(B81:F90)</f>
        <v>120</v>
      </c>
      <c r="G92" s="23">
        <f>SUM(G81:G87)</f>
        <v>0</v>
      </c>
      <c r="H92" s="23">
        <f>SUM(H81:H87)</f>
        <v>0</v>
      </c>
      <c r="I92" s="23">
        <f>SUM(I81:I90)</f>
        <v>0</v>
      </c>
      <c r="K92" s="22">
        <f t="shared" si="4"/>
        <v>0</v>
      </c>
    </row>
    <row r="93" spans="1:15" s="71" customFormat="1">
      <c r="A93" s="87" t="s">
        <v>40</v>
      </c>
      <c r="L93" s="71">
        <f>SUM(L81:L92)</f>
        <v>7</v>
      </c>
    </row>
    <row r="95" spans="1:15" s="38" customFormat="1">
      <c r="A95" s="37" t="s">
        <v>15</v>
      </c>
      <c r="C95" s="38" t="s">
        <v>46</v>
      </c>
      <c r="D95" s="38" t="s">
        <v>47</v>
      </c>
      <c r="E95" s="38" t="s">
        <v>42</v>
      </c>
      <c r="F95" s="38" t="s">
        <v>64</v>
      </c>
      <c r="K95" s="37"/>
      <c r="M95" s="38" t="s">
        <v>43</v>
      </c>
      <c r="N95" s="38" t="s">
        <v>44</v>
      </c>
    </row>
    <row r="96" spans="1:15" s="38" customFormat="1">
      <c r="A96" s="172" t="s">
        <v>128</v>
      </c>
      <c r="B96" s="38" t="s">
        <v>10</v>
      </c>
      <c r="C96" s="38">
        <v>9</v>
      </c>
      <c r="D96" s="38">
        <v>2</v>
      </c>
      <c r="E96" s="38">
        <v>0.5</v>
      </c>
      <c r="K96" s="37">
        <f>SUM(D96:J96)</f>
        <v>2.5</v>
      </c>
      <c r="L96" s="38">
        <v>1</v>
      </c>
      <c r="O96" s="38" t="s">
        <v>46</v>
      </c>
    </row>
    <row r="97" spans="1:15 16384:16384" s="38" customFormat="1">
      <c r="A97" s="172" t="s">
        <v>128</v>
      </c>
      <c r="B97" s="38" t="s">
        <v>10</v>
      </c>
      <c r="C97" s="38">
        <v>6</v>
      </c>
      <c r="D97" s="38">
        <v>1.5</v>
      </c>
      <c r="E97" s="38">
        <v>2.25</v>
      </c>
      <c r="K97" s="37">
        <f t="shared" ref="K97:K108" si="5">SUM(D97:J97)</f>
        <v>3.75</v>
      </c>
      <c r="L97" s="38">
        <v>1</v>
      </c>
    </row>
    <row r="98" spans="1:15 16384:16384" s="38" customFormat="1">
      <c r="A98" s="172" t="s">
        <v>128</v>
      </c>
      <c r="B98" s="38" t="s">
        <v>10</v>
      </c>
      <c r="C98" s="38">
        <v>12</v>
      </c>
      <c r="E98" s="38">
        <v>5.75</v>
      </c>
      <c r="K98" s="37">
        <f t="shared" si="5"/>
        <v>5.75</v>
      </c>
      <c r="L98" s="38">
        <v>1</v>
      </c>
      <c r="O98" s="38" t="s">
        <v>45</v>
      </c>
    </row>
    <row r="99" spans="1:15 16384:16384" s="38" customFormat="1">
      <c r="A99" s="172" t="s">
        <v>128</v>
      </c>
      <c r="B99" s="38" t="s">
        <v>11</v>
      </c>
      <c r="K99" s="37">
        <f t="shared" si="5"/>
        <v>0</v>
      </c>
    </row>
    <row r="100" spans="1:15 16384:16384" s="38" customFormat="1">
      <c r="A100" s="172" t="s">
        <v>128</v>
      </c>
      <c r="B100" s="38" t="s">
        <v>10</v>
      </c>
      <c r="C100" s="38">
        <v>9</v>
      </c>
      <c r="D100" s="38">
        <v>2</v>
      </c>
      <c r="E100" s="38">
        <v>2</v>
      </c>
      <c r="K100" s="37">
        <f t="shared" si="5"/>
        <v>4</v>
      </c>
      <c r="L100" s="38">
        <v>1</v>
      </c>
    </row>
    <row r="101" spans="1:15 16384:16384" s="38" customFormat="1">
      <c r="A101" s="172" t="s">
        <v>128</v>
      </c>
      <c r="B101" s="38" t="s">
        <v>11</v>
      </c>
      <c r="C101" s="38">
        <v>13.8</v>
      </c>
      <c r="D101" s="38">
        <v>7</v>
      </c>
      <c r="E101" s="38">
        <v>8.25</v>
      </c>
      <c r="K101" s="37">
        <f t="shared" si="5"/>
        <v>15.25</v>
      </c>
      <c r="L101" s="38">
        <v>1</v>
      </c>
    </row>
    <row r="102" spans="1:15 16384:16384" s="38" customFormat="1">
      <c r="A102" s="172" t="s">
        <v>128</v>
      </c>
      <c r="D102" s="38">
        <v>1.25</v>
      </c>
      <c r="K102" s="37">
        <f t="shared" si="5"/>
        <v>1.25</v>
      </c>
      <c r="L102" s="38">
        <v>1</v>
      </c>
    </row>
    <row r="103" spans="1:15 16384:16384" s="38" customFormat="1">
      <c r="A103" s="172" t="s">
        <v>128</v>
      </c>
      <c r="K103" s="37">
        <f t="shared" si="5"/>
        <v>0</v>
      </c>
    </row>
    <row r="104" spans="1:15 16384:16384" s="38" customFormat="1">
      <c r="A104" s="172" t="s">
        <v>128</v>
      </c>
      <c r="K104" s="37">
        <f t="shared" si="5"/>
        <v>0</v>
      </c>
    </row>
    <row r="105" spans="1:15 16384:16384" s="38" customFormat="1">
      <c r="A105" s="172" t="s">
        <v>128</v>
      </c>
      <c r="C105" s="38">
        <v>6</v>
      </c>
      <c r="K105" s="37"/>
      <c r="L105" s="38">
        <v>1</v>
      </c>
    </row>
    <row r="106" spans="1:15 16384:16384" s="38" customFormat="1">
      <c r="A106" s="172" t="s">
        <v>128</v>
      </c>
      <c r="K106" s="37">
        <f t="shared" si="5"/>
        <v>0</v>
      </c>
    </row>
    <row r="107" spans="1:15 16384:16384" s="38" customFormat="1">
      <c r="A107" s="127" t="s">
        <v>103</v>
      </c>
      <c r="C107" s="38">
        <f>SUM(C96:C106)</f>
        <v>55.8</v>
      </c>
      <c r="D107" s="38">
        <f>SUM(D96:D106)</f>
        <v>13.75</v>
      </c>
      <c r="E107" s="38">
        <f>SUM(E96:E106)</f>
        <v>18.75</v>
      </c>
      <c r="K107" s="37"/>
    </row>
    <row r="108" spans="1:15 16384:16384" s="38" customFormat="1">
      <c r="A108" s="127" t="s">
        <v>59</v>
      </c>
      <c r="B108" s="38">
        <f>SUM(C96:D106)</f>
        <v>69.55</v>
      </c>
      <c r="F108" s="38">
        <f>SUM(F96:F106)</f>
        <v>0</v>
      </c>
      <c r="K108" s="37">
        <f t="shared" si="5"/>
        <v>0</v>
      </c>
    </row>
    <row r="109" spans="1:15 16384:16384" s="37" customFormat="1">
      <c r="A109" s="128" t="s">
        <v>60</v>
      </c>
      <c r="L109" s="37">
        <f>SUM(L96:L108)</f>
        <v>7</v>
      </c>
      <c r="XFD109" s="37">
        <f>SUM(B109:XFC109)</f>
        <v>7</v>
      </c>
    </row>
    <row r="110" spans="1:15 16384:16384" s="8" customFormat="1">
      <c r="A110" s="63"/>
      <c r="K110" s="9"/>
    </row>
    <row r="111" spans="1:15 16384:16384" s="8" customFormat="1">
      <c r="A111" s="63"/>
      <c r="K111" s="9"/>
    </row>
    <row r="112" spans="1:15 16384:16384" s="8" customFormat="1">
      <c r="A112" s="63"/>
      <c r="K112" s="9"/>
    </row>
    <row r="113" spans="1:11" s="8" customFormat="1">
      <c r="A113" s="63"/>
      <c r="K113" s="9"/>
    </row>
    <row r="114" spans="1:11">
      <c r="A114" s="2"/>
    </row>
    <row r="126" spans="1:11">
      <c r="A126" s="2"/>
      <c r="G126" s="2"/>
      <c r="H126" s="2"/>
      <c r="I126" s="2"/>
      <c r="J126" s="2"/>
    </row>
    <row r="137" spans="1:11" s="6" customFormat="1">
      <c r="A137" s="5"/>
      <c r="K137" s="5"/>
    </row>
    <row r="138" spans="1:11" s="6" customFormat="1">
      <c r="K138" s="5"/>
    </row>
    <row r="139" spans="1:11" s="6" customFormat="1">
      <c r="K139" s="5"/>
    </row>
    <row r="140" spans="1:11" s="6" customFormat="1">
      <c r="K140" s="5"/>
    </row>
    <row r="141" spans="1:11" s="6" customFormat="1">
      <c r="K141" s="5"/>
    </row>
    <row r="142" spans="1:11" s="6" customFormat="1">
      <c r="K142" s="5"/>
    </row>
    <row r="143" spans="1:11" s="6" customFormat="1">
      <c r="K143" s="5"/>
    </row>
    <row r="144" spans="1:11" s="6" customFormat="1">
      <c r="K144" s="5"/>
    </row>
    <row r="145" spans="1:11" s="6" customFormat="1">
      <c r="K145" s="5"/>
    </row>
    <row r="146" spans="1:11" s="6" customFormat="1">
      <c r="K146" s="5"/>
    </row>
    <row r="147" spans="1:11" s="6" customFormat="1">
      <c r="K147" s="5"/>
    </row>
    <row r="150" spans="1:11">
      <c r="A15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A15" sqref="A15"/>
    </sheetView>
  </sheetViews>
  <sheetFormatPr defaultColWidth="9.109375" defaultRowHeight="13.8"/>
  <cols>
    <col min="1" max="1" width="30.5546875" style="75" customWidth="1"/>
    <col min="2" max="2" width="13.6640625" style="75" customWidth="1"/>
    <col min="3" max="3" width="11.44140625" style="75" bestFit="1" customWidth="1"/>
    <col min="4" max="4" width="10.6640625" style="75" bestFit="1" customWidth="1"/>
    <col min="5" max="5" width="12.5546875" style="75" bestFit="1" customWidth="1"/>
    <col min="6" max="6" width="15.33203125" style="75" bestFit="1" customWidth="1"/>
    <col min="7" max="7" width="27" style="75" bestFit="1" customWidth="1"/>
    <col min="8" max="8" width="37.33203125" style="75" customWidth="1"/>
    <col min="9" max="9" width="9.109375" style="75"/>
    <col min="10" max="10" width="13.109375" style="75" bestFit="1" customWidth="1"/>
    <col min="11" max="16384" width="9.109375" style="75"/>
  </cols>
  <sheetData>
    <row r="1" spans="1:8">
      <c r="A1" s="170" t="s">
        <v>1</v>
      </c>
      <c r="B1" s="171"/>
      <c r="C1" s="171"/>
      <c r="D1" s="73"/>
      <c r="E1" s="73"/>
      <c r="F1" s="73"/>
      <c r="G1" s="74"/>
      <c r="H1" s="73"/>
    </row>
    <row r="2" spans="1:8" ht="29.25" customHeight="1">
      <c r="A2" s="76" t="s">
        <v>2</v>
      </c>
      <c r="B2" s="112" t="s">
        <v>95</v>
      </c>
      <c r="C2" s="112" t="s">
        <v>96</v>
      </c>
      <c r="D2" s="112" t="s">
        <v>5</v>
      </c>
      <c r="E2" s="112" t="s">
        <v>9</v>
      </c>
      <c r="F2" s="112" t="s">
        <v>7</v>
      </c>
      <c r="G2" s="113" t="s">
        <v>6</v>
      </c>
      <c r="H2" s="112" t="s">
        <v>8</v>
      </c>
    </row>
    <row r="3" spans="1:8">
      <c r="A3" s="76"/>
      <c r="B3" s="76"/>
      <c r="C3" s="76"/>
      <c r="D3" s="76"/>
      <c r="E3" s="76"/>
      <c r="F3" s="76"/>
      <c r="G3" s="77"/>
      <c r="H3" s="76"/>
    </row>
    <row r="4" spans="1:8">
      <c r="A4" s="167" t="s">
        <v>128</v>
      </c>
      <c r="B4" s="78">
        <v>10</v>
      </c>
      <c r="C4" s="78"/>
      <c r="D4" s="79">
        <f>SUM(B4:C4)</f>
        <v>10</v>
      </c>
      <c r="E4" s="78">
        <v>1</v>
      </c>
      <c r="F4" s="78"/>
      <c r="G4" s="79"/>
      <c r="H4" s="78" t="s">
        <v>84</v>
      </c>
    </row>
    <row r="5" spans="1:8">
      <c r="A5" s="167" t="s">
        <v>128</v>
      </c>
      <c r="B5" s="78"/>
      <c r="C5" s="78"/>
      <c r="D5" s="79">
        <f>SUM(B5:C5)</f>
        <v>0</v>
      </c>
      <c r="E5" s="78"/>
      <c r="F5" s="78"/>
      <c r="G5" s="79" t="s">
        <v>67</v>
      </c>
      <c r="H5" s="78"/>
    </row>
    <row r="6" spans="1:8">
      <c r="A6" s="167" t="s">
        <v>128</v>
      </c>
      <c r="B6" s="78">
        <v>18</v>
      </c>
      <c r="C6" s="78"/>
      <c r="D6" s="79">
        <f>SUM(B6:C6)</f>
        <v>18</v>
      </c>
      <c r="E6" s="78">
        <v>1</v>
      </c>
      <c r="F6" s="78"/>
      <c r="G6" s="79"/>
      <c r="H6" s="78"/>
    </row>
    <row r="7" spans="1:8">
      <c r="A7" s="167" t="s">
        <v>128</v>
      </c>
      <c r="B7" s="79">
        <v>72</v>
      </c>
      <c r="C7" s="79"/>
      <c r="D7" s="79">
        <f>SUM(B7:C7)</f>
        <v>72</v>
      </c>
      <c r="E7" s="79">
        <v>1</v>
      </c>
      <c r="F7" s="79"/>
      <c r="G7" s="79" t="s">
        <v>0</v>
      </c>
      <c r="H7" s="79"/>
    </row>
    <row r="8" spans="1:8">
      <c r="A8" s="167" t="s">
        <v>128</v>
      </c>
      <c r="B8" s="78">
        <v>20</v>
      </c>
      <c r="C8" s="78"/>
      <c r="D8" s="79">
        <f t="shared" ref="D8:D16" si="0">SUM(B8:C8)</f>
        <v>20</v>
      </c>
      <c r="E8" s="78">
        <v>1</v>
      </c>
      <c r="F8" s="78"/>
      <c r="G8" s="79" t="s">
        <v>63</v>
      </c>
      <c r="H8" s="78" t="s">
        <v>33</v>
      </c>
    </row>
    <row r="9" spans="1:8">
      <c r="A9" s="167" t="s">
        <v>128</v>
      </c>
      <c r="B9" s="78">
        <v>120.5</v>
      </c>
      <c r="C9" s="78"/>
      <c r="D9" s="79">
        <f t="shared" si="0"/>
        <v>120.5</v>
      </c>
      <c r="E9" s="78">
        <v>1</v>
      </c>
      <c r="F9" s="78"/>
      <c r="G9" s="79" t="s">
        <v>29</v>
      </c>
      <c r="H9" s="78" t="s">
        <v>85</v>
      </c>
    </row>
    <row r="10" spans="1:8">
      <c r="A10" s="167" t="s">
        <v>128</v>
      </c>
      <c r="B10" s="78">
        <v>17</v>
      </c>
      <c r="C10" s="78"/>
      <c r="D10" s="79">
        <f t="shared" si="0"/>
        <v>17</v>
      </c>
      <c r="E10" s="78">
        <v>1</v>
      </c>
      <c r="F10" s="78"/>
      <c r="G10" s="79" t="s">
        <v>30</v>
      </c>
      <c r="H10" s="78" t="s">
        <v>86</v>
      </c>
    </row>
    <row r="11" spans="1:8">
      <c r="A11" s="167" t="s">
        <v>128</v>
      </c>
      <c r="B11" s="78">
        <v>72.5</v>
      </c>
      <c r="C11" s="78"/>
      <c r="D11" s="79">
        <f t="shared" si="0"/>
        <v>72.5</v>
      </c>
      <c r="E11" s="78">
        <v>1</v>
      </c>
      <c r="F11" s="78"/>
      <c r="G11" s="79" t="s">
        <v>29</v>
      </c>
      <c r="H11" s="78" t="s">
        <v>94</v>
      </c>
    </row>
    <row r="12" spans="1:8">
      <c r="A12" s="167" t="s">
        <v>128</v>
      </c>
      <c r="B12" s="78">
        <v>21</v>
      </c>
      <c r="C12" s="78">
        <v>69</v>
      </c>
      <c r="D12" s="79">
        <f t="shared" si="0"/>
        <v>90</v>
      </c>
      <c r="E12" s="78">
        <v>1</v>
      </c>
      <c r="F12" s="78"/>
      <c r="G12" s="79"/>
      <c r="H12" s="78" t="s">
        <v>98</v>
      </c>
    </row>
    <row r="13" spans="1:8">
      <c r="A13" s="167" t="s">
        <v>128</v>
      </c>
      <c r="B13" s="79">
        <v>0</v>
      </c>
      <c r="C13" s="79">
        <v>173</v>
      </c>
      <c r="D13" s="79">
        <f t="shared" si="0"/>
        <v>173</v>
      </c>
      <c r="E13" s="79">
        <v>1</v>
      </c>
      <c r="F13" s="79"/>
      <c r="G13" s="79"/>
      <c r="H13" s="79" t="s">
        <v>97</v>
      </c>
    </row>
    <row r="14" spans="1:8">
      <c r="A14" s="167" t="s">
        <v>128</v>
      </c>
      <c r="B14" s="79">
        <v>0</v>
      </c>
      <c r="C14" s="79">
        <v>296</v>
      </c>
      <c r="D14" s="79">
        <f t="shared" si="0"/>
        <v>296</v>
      </c>
      <c r="E14" s="79">
        <v>1</v>
      </c>
      <c r="F14" s="79"/>
      <c r="G14" s="79"/>
      <c r="H14" s="79" t="s">
        <v>97</v>
      </c>
    </row>
    <row r="15" spans="1:8">
      <c r="A15" s="167" t="s">
        <v>128</v>
      </c>
      <c r="B15" s="79">
        <v>0</v>
      </c>
      <c r="C15" s="143">
        <v>32.1</v>
      </c>
      <c r="D15" s="143">
        <f t="shared" si="0"/>
        <v>32.1</v>
      </c>
      <c r="E15" s="79">
        <v>1</v>
      </c>
      <c r="F15" s="79"/>
      <c r="G15" s="79"/>
      <c r="H15" s="79" t="s">
        <v>97</v>
      </c>
    </row>
    <row r="16" spans="1:8">
      <c r="A16" s="167" t="s">
        <v>128</v>
      </c>
      <c r="B16" s="79">
        <v>37.25</v>
      </c>
      <c r="C16" s="79"/>
      <c r="D16" s="79">
        <f t="shared" si="0"/>
        <v>37.25</v>
      </c>
      <c r="E16" s="79">
        <v>1</v>
      </c>
      <c r="F16" s="79"/>
      <c r="G16" s="79"/>
      <c r="H16" s="79"/>
    </row>
    <row r="17" spans="1:10">
      <c r="A17" s="167" t="s">
        <v>128</v>
      </c>
      <c r="B17" s="79"/>
      <c r="C17" s="79"/>
      <c r="D17" s="143">
        <v>120</v>
      </c>
      <c r="E17" s="79">
        <v>1</v>
      </c>
      <c r="F17" s="79"/>
      <c r="G17" s="79"/>
      <c r="H17" s="79" t="s">
        <v>107</v>
      </c>
    </row>
    <row r="18" spans="1:10">
      <c r="A18" s="167" t="s">
        <v>128</v>
      </c>
      <c r="B18" s="79"/>
      <c r="C18" s="79"/>
      <c r="D18" s="143">
        <v>108</v>
      </c>
      <c r="E18" s="79">
        <v>1</v>
      </c>
      <c r="F18" s="79"/>
      <c r="G18" s="79"/>
      <c r="H18" s="79" t="s">
        <v>108</v>
      </c>
    </row>
    <row r="19" spans="1:10">
      <c r="A19" s="167" t="s">
        <v>128</v>
      </c>
      <c r="B19" s="79"/>
      <c r="C19" s="79"/>
      <c r="D19" s="143">
        <v>98</v>
      </c>
      <c r="E19" s="79">
        <v>1</v>
      </c>
      <c r="F19" s="79"/>
      <c r="G19" s="79"/>
      <c r="H19" s="79" t="s">
        <v>109</v>
      </c>
    </row>
    <row r="20" spans="1:10">
      <c r="A20" s="167" t="s">
        <v>128</v>
      </c>
      <c r="B20" s="79"/>
      <c r="C20" s="79"/>
      <c r="D20" s="143">
        <v>40</v>
      </c>
      <c r="E20" s="79">
        <v>1</v>
      </c>
      <c r="F20" s="79"/>
      <c r="G20" s="79"/>
      <c r="H20" s="79"/>
    </row>
    <row r="21" spans="1:10">
      <c r="A21" s="167" t="s">
        <v>128</v>
      </c>
      <c r="B21" s="79"/>
      <c r="C21" s="79"/>
      <c r="D21" s="143">
        <v>30</v>
      </c>
      <c r="E21" s="79">
        <v>1</v>
      </c>
      <c r="F21" s="79"/>
      <c r="G21" s="79"/>
      <c r="H21" s="79"/>
    </row>
    <row r="22" spans="1:10">
      <c r="A22" s="167" t="s">
        <v>128</v>
      </c>
      <c r="B22" s="79"/>
      <c r="C22" s="79"/>
      <c r="D22" s="79">
        <v>168</v>
      </c>
      <c r="E22" s="79">
        <v>1</v>
      </c>
      <c r="F22" s="79"/>
      <c r="G22" s="79"/>
      <c r="H22" s="79" t="s">
        <v>107</v>
      </c>
    </row>
    <row r="23" spans="1:10" s="105" customFormat="1">
      <c r="A23" s="104"/>
      <c r="B23" s="104">
        <f>SUM(B4:B22)</f>
        <v>388.25</v>
      </c>
      <c r="C23" s="104">
        <f>SUM(C4:C22)</f>
        <v>570.1</v>
      </c>
      <c r="D23" s="104">
        <f>SUM(D4:D22)</f>
        <v>1522.35</v>
      </c>
      <c r="E23" s="104">
        <f>SUM(E4:E22)</f>
        <v>18</v>
      </c>
      <c r="F23" s="104"/>
      <c r="G23" s="104"/>
      <c r="H23" s="104"/>
      <c r="I23" s="137">
        <v>18</v>
      </c>
      <c r="J23" s="138">
        <f>SUM(I23*D23)</f>
        <v>27402.3</v>
      </c>
    </row>
    <row r="24" spans="1:10">
      <c r="A24" s="74"/>
      <c r="B24" s="74"/>
      <c r="C24" s="74"/>
      <c r="D24" s="74"/>
      <c r="E24" s="74"/>
      <c r="F24" s="74"/>
      <c r="G24" s="74"/>
      <c r="H24" s="74"/>
    </row>
    <row r="25" spans="1:10">
      <c r="A25" s="167" t="s">
        <v>128</v>
      </c>
      <c r="B25" s="80">
        <v>9</v>
      </c>
      <c r="C25" s="143">
        <v>18</v>
      </c>
      <c r="D25" s="80">
        <f>SUM(B25:C25)</f>
        <v>27</v>
      </c>
      <c r="E25" s="80">
        <v>1</v>
      </c>
      <c r="F25" s="80"/>
      <c r="G25" s="80"/>
      <c r="H25" s="80" t="s">
        <v>100</v>
      </c>
    </row>
    <row r="26" spans="1:10" s="82" customFormat="1" ht="27.6">
      <c r="A26" s="167" t="s">
        <v>128</v>
      </c>
      <c r="B26" s="80">
        <v>6.5</v>
      </c>
      <c r="C26" s="143">
        <v>18</v>
      </c>
      <c r="D26" s="80">
        <f>SUM(B26:C26)</f>
        <v>24.5</v>
      </c>
      <c r="E26" s="80">
        <v>1</v>
      </c>
      <c r="F26" s="80"/>
      <c r="G26" s="80" t="s">
        <v>12</v>
      </c>
      <c r="H26" s="81" t="s">
        <v>99</v>
      </c>
    </row>
    <row r="27" spans="1:10" s="82" customFormat="1" ht="15.75" customHeight="1">
      <c r="A27" s="167" t="s">
        <v>128</v>
      </c>
      <c r="B27" s="80"/>
      <c r="C27" s="143">
        <v>5</v>
      </c>
      <c r="D27" s="80">
        <f t="shared" ref="D27:D33" si="1">SUM(B27:C27)</f>
        <v>5</v>
      </c>
      <c r="E27" s="80">
        <v>1</v>
      </c>
      <c r="F27" s="80"/>
      <c r="G27" s="80" t="s">
        <v>12</v>
      </c>
      <c r="H27" s="81"/>
    </row>
    <row r="28" spans="1:10" s="82" customFormat="1" ht="15.75" customHeight="1">
      <c r="A28" s="167" t="s">
        <v>128</v>
      </c>
      <c r="B28" s="80"/>
      <c r="C28" s="143"/>
      <c r="D28" s="80">
        <f t="shared" si="1"/>
        <v>0</v>
      </c>
      <c r="E28" s="80"/>
      <c r="F28" s="80"/>
      <c r="G28" s="80" t="s">
        <v>93</v>
      </c>
      <c r="H28" s="126"/>
    </row>
    <row r="29" spans="1:10" s="82" customFormat="1">
      <c r="A29" s="167" t="s">
        <v>128</v>
      </c>
      <c r="B29" s="80"/>
      <c r="C29" s="143">
        <v>5</v>
      </c>
      <c r="D29" s="80">
        <f t="shared" si="1"/>
        <v>5</v>
      </c>
      <c r="E29" s="80">
        <v>1</v>
      </c>
      <c r="F29" s="80"/>
      <c r="G29" s="80" t="s">
        <v>12</v>
      </c>
      <c r="H29" s="83"/>
    </row>
    <row r="30" spans="1:10" s="82" customFormat="1">
      <c r="A30" s="167" t="s">
        <v>128</v>
      </c>
      <c r="B30" s="80"/>
      <c r="C30" s="143">
        <v>5</v>
      </c>
      <c r="D30" s="80">
        <f t="shared" si="1"/>
        <v>5</v>
      </c>
      <c r="E30" s="80">
        <v>1</v>
      </c>
      <c r="F30" s="80"/>
      <c r="G30" s="80" t="s">
        <v>12</v>
      </c>
      <c r="H30" s="80"/>
    </row>
    <row r="31" spans="1:10" s="82" customFormat="1">
      <c r="A31" s="167" t="s">
        <v>128</v>
      </c>
      <c r="B31" s="80"/>
      <c r="C31" s="143">
        <v>5</v>
      </c>
      <c r="D31" s="80">
        <f t="shared" si="1"/>
        <v>5</v>
      </c>
      <c r="E31" s="80">
        <v>1</v>
      </c>
      <c r="F31" s="80"/>
      <c r="G31" s="80" t="s">
        <v>12</v>
      </c>
      <c r="H31" s="80"/>
    </row>
    <row r="32" spans="1:10" s="82" customFormat="1">
      <c r="A32" s="167" t="s">
        <v>128</v>
      </c>
      <c r="B32" s="80"/>
      <c r="C32" s="143">
        <v>10</v>
      </c>
      <c r="D32" s="80">
        <f t="shared" si="1"/>
        <v>10</v>
      </c>
      <c r="E32" s="80">
        <v>1</v>
      </c>
      <c r="F32" s="80"/>
      <c r="G32" s="80"/>
      <c r="H32" s="80"/>
    </row>
    <row r="33" spans="1:10" s="82" customFormat="1">
      <c r="A33" s="167" t="s">
        <v>128</v>
      </c>
      <c r="B33" s="80"/>
      <c r="C33" s="143">
        <v>5</v>
      </c>
      <c r="D33" s="80">
        <f t="shared" si="1"/>
        <v>5</v>
      </c>
      <c r="E33" s="80">
        <v>1</v>
      </c>
      <c r="F33" s="80"/>
      <c r="G33" s="80" t="s">
        <v>12</v>
      </c>
      <c r="H33" s="80"/>
    </row>
    <row r="34" spans="1:10" s="108" customFormat="1">
      <c r="A34" s="106"/>
      <c r="B34" s="107">
        <f>SUM(B25:B33)</f>
        <v>15.5</v>
      </c>
      <c r="C34" s="107"/>
      <c r="D34" s="107">
        <f>SUM(D25:D33)</f>
        <v>86.5</v>
      </c>
      <c r="E34" s="107">
        <f>SUM(E25:E33)</f>
        <v>8</v>
      </c>
      <c r="F34" s="107">
        <f>SUM(F26:F33)</f>
        <v>0</v>
      </c>
      <c r="G34" s="106"/>
      <c r="H34" s="107"/>
      <c r="I34" s="139">
        <v>200</v>
      </c>
      <c r="J34" s="139">
        <f>SUM(I34*D34)</f>
        <v>17300</v>
      </c>
    </row>
    <row r="35" spans="1:10" s="103" customFormat="1">
      <c r="A35" s="101"/>
      <c r="B35" s="102"/>
      <c r="C35" s="102"/>
      <c r="D35" s="102"/>
      <c r="E35" s="102"/>
      <c r="F35" s="102"/>
      <c r="G35" s="101"/>
      <c r="H35" s="102"/>
    </row>
    <row r="36" spans="1:10" s="111" customFormat="1" ht="17.399999999999999">
      <c r="A36" s="109" t="s">
        <v>69</v>
      </c>
      <c r="B36" s="110">
        <f>SUM(B34,B23)</f>
        <v>403.75</v>
      </c>
      <c r="C36" s="110">
        <f>SUM(C4:C33)</f>
        <v>1211.2</v>
      </c>
      <c r="D36" s="110">
        <f>SUM(D23,D34)</f>
        <v>1608.85</v>
      </c>
      <c r="E36" s="110">
        <f>SUM(E23,E34)</f>
        <v>26</v>
      </c>
      <c r="F36" s="110" t="s">
        <v>68</v>
      </c>
      <c r="G36" s="109"/>
      <c r="H36" s="110"/>
    </row>
  </sheetData>
  <mergeCells count="1">
    <mergeCell ref="A1:C1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A38" sqref="A38"/>
    </sheetView>
  </sheetViews>
  <sheetFormatPr defaultRowHeight="14.4"/>
  <cols>
    <col min="1" max="1" width="36" customWidth="1"/>
    <col min="2" max="2" width="51.5546875" bestFit="1" customWidth="1"/>
  </cols>
  <sheetData>
    <row r="1" spans="1:8">
      <c r="A1" s="4" t="s">
        <v>61</v>
      </c>
      <c r="B1" s="4"/>
      <c r="C1" s="4"/>
      <c r="D1" s="4"/>
      <c r="E1" s="4"/>
      <c r="F1" s="4"/>
      <c r="G1" s="1"/>
      <c r="H1" s="4"/>
    </row>
    <row r="2" spans="1:8" s="14" customFormat="1" ht="24" customHeight="1">
      <c r="A2" s="13" t="s">
        <v>28</v>
      </c>
      <c r="B2" s="13" t="s">
        <v>106</v>
      </c>
      <c r="C2" s="14" t="s">
        <v>65</v>
      </c>
    </row>
    <row r="3" spans="1:8" s="14" customFormat="1">
      <c r="A3" s="178" t="s">
        <v>128</v>
      </c>
      <c r="B3" s="14">
        <v>5</v>
      </c>
      <c r="C3" s="14">
        <v>1</v>
      </c>
      <c r="D3" s="14" t="s">
        <v>10</v>
      </c>
    </row>
    <row r="4" spans="1:8" s="14" customFormat="1">
      <c r="A4" s="178" t="s">
        <v>128</v>
      </c>
      <c r="B4" s="14">
        <v>1.5</v>
      </c>
      <c r="C4" s="14">
        <v>1</v>
      </c>
      <c r="D4" s="14" t="s">
        <v>10</v>
      </c>
    </row>
    <row r="5" spans="1:8" s="14" customFormat="1">
      <c r="A5" s="178" t="s">
        <v>128</v>
      </c>
    </row>
    <row r="6" spans="1:8" s="14" customFormat="1">
      <c r="A6" s="178" t="s">
        <v>128</v>
      </c>
      <c r="B6" s="14">
        <v>1.5</v>
      </c>
      <c r="C6" s="14">
        <v>1</v>
      </c>
      <c r="D6" s="14" t="s">
        <v>10</v>
      </c>
    </row>
    <row r="7" spans="1:8" s="14" customFormat="1">
      <c r="A7" s="178" t="s">
        <v>128</v>
      </c>
      <c r="B7" s="14">
        <v>3</v>
      </c>
      <c r="C7" s="14">
        <v>1</v>
      </c>
      <c r="D7" s="14" t="s">
        <v>10</v>
      </c>
    </row>
    <row r="8" spans="1:8" s="14" customFormat="1">
      <c r="A8" s="178" t="s">
        <v>128</v>
      </c>
      <c r="B8" s="14">
        <v>5</v>
      </c>
      <c r="C8" s="14">
        <v>1</v>
      </c>
      <c r="D8" s="14" t="s">
        <v>10</v>
      </c>
    </row>
    <row r="9" spans="1:8" s="14" customFormat="1">
      <c r="A9" s="178" t="s">
        <v>128</v>
      </c>
      <c r="B9" s="14">
        <v>3</v>
      </c>
      <c r="C9" s="14">
        <v>1</v>
      </c>
      <c r="D9" s="14" t="s">
        <v>10</v>
      </c>
    </row>
    <row r="10" spans="1:8" s="14" customFormat="1">
      <c r="A10" s="178" t="s">
        <v>128</v>
      </c>
      <c r="B10" s="14">
        <v>1.5</v>
      </c>
      <c r="C10" s="14">
        <v>1</v>
      </c>
      <c r="D10" s="14" t="s">
        <v>10</v>
      </c>
    </row>
    <row r="11" spans="1:8" s="14" customFormat="1">
      <c r="A11" s="178" t="s">
        <v>128</v>
      </c>
      <c r="B11" s="14">
        <v>1.5</v>
      </c>
      <c r="C11" s="14">
        <v>1</v>
      </c>
    </row>
    <row r="12" spans="1:8" s="14" customFormat="1">
      <c r="A12" s="178" t="s">
        <v>128</v>
      </c>
      <c r="B12" s="14">
        <v>1.5</v>
      </c>
      <c r="C12" s="14">
        <v>1</v>
      </c>
      <c r="D12" s="14" t="s">
        <v>10</v>
      </c>
    </row>
    <row r="13" spans="1:8" s="14" customFormat="1">
      <c r="A13" s="13" t="s">
        <v>78</v>
      </c>
      <c r="B13" s="13">
        <f>SUM(B3:B12)</f>
        <v>23.5</v>
      </c>
      <c r="C13" s="13">
        <f>SUM(C4:C12)</f>
        <v>8</v>
      </c>
      <c r="E13" s="132">
        <v>50</v>
      </c>
      <c r="F13" s="132">
        <f>SUM(E13*B13)</f>
        <v>1175</v>
      </c>
    </row>
    <row r="14" spans="1:8">
      <c r="F14" s="132"/>
    </row>
    <row r="15" spans="1:8" s="16" customFormat="1">
      <c r="A15" s="15" t="s">
        <v>48</v>
      </c>
      <c r="B15" s="15"/>
      <c r="F15" s="132"/>
    </row>
    <row r="16" spans="1:8" s="16" customFormat="1">
      <c r="A16" s="179" t="s">
        <v>128</v>
      </c>
      <c r="B16" s="96">
        <v>15</v>
      </c>
      <c r="C16" s="16">
        <v>1</v>
      </c>
      <c r="F16" s="132"/>
    </row>
    <row r="17" spans="1:6" s="16" customFormat="1">
      <c r="A17" s="179" t="s">
        <v>128</v>
      </c>
      <c r="B17" s="16">
        <v>15</v>
      </c>
      <c r="C17" s="16">
        <v>1</v>
      </c>
      <c r="F17" s="132"/>
    </row>
    <row r="18" spans="1:6" s="16" customFormat="1">
      <c r="A18" s="179" t="s">
        <v>128</v>
      </c>
      <c r="B18" s="16">
        <v>10</v>
      </c>
      <c r="C18" s="16">
        <v>1</v>
      </c>
      <c r="F18" s="132"/>
    </row>
    <row r="19" spans="1:6" s="16" customFormat="1">
      <c r="A19" s="179" t="s">
        <v>128</v>
      </c>
      <c r="B19" s="16">
        <v>10</v>
      </c>
      <c r="C19" s="16">
        <v>1</v>
      </c>
      <c r="D19" s="16" t="s">
        <v>10</v>
      </c>
      <c r="F19" s="132"/>
    </row>
    <row r="20" spans="1:6" s="16" customFormat="1">
      <c r="A20" s="179" t="s">
        <v>128</v>
      </c>
      <c r="B20" s="16">
        <v>10</v>
      </c>
      <c r="C20" s="16">
        <v>1</v>
      </c>
      <c r="F20" s="132"/>
    </row>
    <row r="21" spans="1:6" s="16" customFormat="1">
      <c r="A21" s="179" t="s">
        <v>128</v>
      </c>
      <c r="B21" s="16">
        <v>10</v>
      </c>
      <c r="C21" s="16">
        <v>1</v>
      </c>
      <c r="D21" s="16" t="s">
        <v>10</v>
      </c>
      <c r="F21" s="132"/>
    </row>
    <row r="22" spans="1:6" s="16" customFormat="1">
      <c r="A22" s="15" t="s">
        <v>79</v>
      </c>
      <c r="B22" s="15">
        <f>SUM(B16:B21)</f>
        <v>70</v>
      </c>
      <c r="C22" s="15">
        <f>SUM(C16:C21)</f>
        <v>6</v>
      </c>
      <c r="E22" s="133">
        <v>25</v>
      </c>
      <c r="F22" s="132">
        <f>SUM(E22*B22)</f>
        <v>1750</v>
      </c>
    </row>
    <row r="23" spans="1:6">
      <c r="F23" s="132"/>
    </row>
    <row r="24" spans="1:6" s="12" customFormat="1">
      <c r="A24" s="11" t="s">
        <v>62</v>
      </c>
      <c r="B24" s="12" t="s">
        <v>66</v>
      </c>
      <c r="F24" s="132"/>
    </row>
    <row r="25" spans="1:6" s="12" customFormat="1">
      <c r="A25" s="180" t="s">
        <v>128</v>
      </c>
      <c r="B25" s="12">
        <v>20</v>
      </c>
      <c r="C25" s="12">
        <v>1</v>
      </c>
      <c r="F25" s="132"/>
    </row>
    <row r="26" spans="1:6" s="12" customFormat="1">
      <c r="A26" s="180" t="s">
        <v>128</v>
      </c>
      <c r="B26" s="12">
        <v>30</v>
      </c>
      <c r="C26" s="12">
        <v>1</v>
      </c>
      <c r="F26" s="132"/>
    </row>
    <row r="27" spans="1:6" s="12" customFormat="1">
      <c r="A27" s="180" t="s">
        <v>128</v>
      </c>
      <c r="B27" s="12">
        <v>30</v>
      </c>
      <c r="C27" s="12">
        <v>1</v>
      </c>
      <c r="F27" s="132"/>
    </row>
    <row r="28" spans="1:6" s="12" customFormat="1">
      <c r="A28" s="180" t="s">
        <v>128</v>
      </c>
      <c r="B28" s="12">
        <v>30</v>
      </c>
      <c r="C28" s="12">
        <v>1</v>
      </c>
      <c r="F28" s="132"/>
    </row>
    <row r="29" spans="1:6" s="12" customFormat="1">
      <c r="A29" s="180" t="s">
        <v>128</v>
      </c>
      <c r="B29" s="12">
        <v>50</v>
      </c>
      <c r="C29" s="12">
        <v>3</v>
      </c>
      <c r="F29" s="132"/>
    </row>
    <row r="30" spans="1:6" s="12" customFormat="1">
      <c r="B30" s="11">
        <f>SUM(B25:B29)</f>
        <v>160</v>
      </c>
      <c r="C30" s="11">
        <f>SUM(C25:C29)</f>
        <v>7</v>
      </c>
      <c r="E30" s="136">
        <v>25</v>
      </c>
      <c r="F30" s="132">
        <f>SUM(E30*B30)</f>
        <v>4000</v>
      </c>
    </row>
    <row r="31" spans="1:6" s="12" customFormat="1">
      <c r="B31" s="11"/>
      <c r="C31" s="11"/>
      <c r="E31" s="136"/>
      <c r="F31" s="132">
        <f>SUM(E31*B31)</f>
        <v>0</v>
      </c>
    </row>
    <row r="32" spans="1:6" s="131" customFormat="1">
      <c r="A32" s="130" t="s">
        <v>105</v>
      </c>
      <c r="B32" s="130"/>
      <c r="C32" s="130"/>
      <c r="F32" s="132"/>
    </row>
    <row r="33" spans="1:6" s="131" customFormat="1">
      <c r="A33" s="181" t="s">
        <v>128</v>
      </c>
      <c r="B33" s="130">
        <v>50</v>
      </c>
      <c r="C33" s="130">
        <v>1</v>
      </c>
      <c r="F33" s="132"/>
    </row>
    <row r="34" spans="1:6" s="131" customFormat="1">
      <c r="A34" s="181" t="s">
        <v>128</v>
      </c>
      <c r="B34" s="130">
        <v>50</v>
      </c>
      <c r="C34" s="130">
        <v>1</v>
      </c>
      <c r="F34" s="132"/>
    </row>
    <row r="35" spans="1:6" s="131" customFormat="1">
      <c r="A35" s="181" t="s">
        <v>128</v>
      </c>
      <c r="B35" s="130">
        <v>5</v>
      </c>
      <c r="C35" s="130">
        <v>1</v>
      </c>
      <c r="F35" s="132"/>
    </row>
    <row r="36" spans="1:6" s="131" customFormat="1">
      <c r="A36" s="181" t="s">
        <v>128</v>
      </c>
      <c r="B36" s="130">
        <v>50</v>
      </c>
      <c r="C36" s="130">
        <v>1</v>
      </c>
      <c r="F36" s="132"/>
    </row>
    <row r="37" spans="1:6" s="131" customFormat="1">
      <c r="A37" s="181" t="s">
        <v>128</v>
      </c>
      <c r="B37" s="130">
        <v>50</v>
      </c>
      <c r="C37" s="130">
        <v>1</v>
      </c>
      <c r="F37" s="132"/>
    </row>
    <row r="38" spans="1:6" s="131" customFormat="1">
      <c r="A38" s="181" t="s">
        <v>128</v>
      </c>
      <c r="B38" s="131">
        <v>5</v>
      </c>
      <c r="C38" s="131">
        <v>1</v>
      </c>
      <c r="F38" s="132"/>
    </row>
    <row r="39" spans="1:6" s="131" customFormat="1">
      <c r="A39" s="181" t="s">
        <v>128</v>
      </c>
      <c r="B39" s="131">
        <v>3</v>
      </c>
      <c r="C39" s="131">
        <v>4</v>
      </c>
      <c r="F39" s="132"/>
    </row>
    <row r="40" spans="1:6" s="131" customFormat="1">
      <c r="A40" s="181" t="s">
        <v>128</v>
      </c>
      <c r="B40" s="131">
        <v>3</v>
      </c>
      <c r="C40" s="131">
        <v>1</v>
      </c>
      <c r="F40" s="132"/>
    </row>
    <row r="41" spans="1:6" s="131" customFormat="1">
      <c r="A41" s="181" t="s">
        <v>128</v>
      </c>
      <c r="B41" s="131">
        <v>6</v>
      </c>
      <c r="C41" s="131">
        <v>1</v>
      </c>
      <c r="F41" s="132"/>
    </row>
    <row r="42" spans="1:6" s="131" customFormat="1">
      <c r="A42" s="181" t="s">
        <v>128</v>
      </c>
      <c r="B42" s="131">
        <v>3</v>
      </c>
      <c r="C42" s="131">
        <v>5</v>
      </c>
      <c r="E42" s="134"/>
      <c r="F42" s="132"/>
    </row>
    <row r="43" spans="1:6" s="131" customFormat="1">
      <c r="B43" s="131">
        <f>SUM(B33:B42)</f>
        <v>225</v>
      </c>
      <c r="C43" s="131">
        <f>SUM(C33:C42)</f>
        <v>17</v>
      </c>
      <c r="E43" s="134">
        <v>15</v>
      </c>
      <c r="F43" s="132">
        <f>SUM(B43*E43)</f>
        <v>3375</v>
      </c>
    </row>
    <row r="44" spans="1:6">
      <c r="B44">
        <f>SUM(B30,B22,B13)</f>
        <v>253.5</v>
      </c>
      <c r="C44">
        <f>SUM(C30,C22,C13,)</f>
        <v>21</v>
      </c>
      <c r="E44" s="135">
        <v>15</v>
      </c>
      <c r="F44" s="132">
        <f>SUM(E44*B44)</f>
        <v>3802.5</v>
      </c>
    </row>
    <row r="47" spans="1:6">
      <c r="F47" s="135">
        <f>SUM(F43,F30,F22,F13)</f>
        <v>10300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</vt:lpstr>
      <vt:lpstr>Clinics</vt:lpstr>
      <vt:lpstr>In-house Volunteers</vt:lpstr>
      <vt:lpstr>Advisory Board &amp; Groups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Koster</dc:creator>
  <cp:lastModifiedBy>KEL</cp:lastModifiedBy>
  <cp:lastPrinted>2015-07-09T15:59:29Z</cp:lastPrinted>
  <dcterms:created xsi:type="dcterms:W3CDTF">2014-07-02T15:02:26Z</dcterms:created>
  <dcterms:modified xsi:type="dcterms:W3CDTF">2017-01-10T20:08:45Z</dcterms:modified>
</cp:coreProperties>
</file>